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05" windowWidth="14805" windowHeight="6510" firstSheet="13" activeTab="16"/>
  </bookViews>
  <sheets>
    <sheet name="Приложения 10" sheetId="1" r:id="rId1"/>
    <sheet name="Приложения 11,12" sheetId="2" r:id="rId2"/>
    <sheet name="Приложения 15" sheetId="3" r:id="rId3"/>
    <sheet name="Приложения 16" sheetId="4" r:id="rId4"/>
    <sheet name="Приложения 17" sheetId="5" r:id="rId5"/>
    <sheet name="Приложение 19" sheetId="6" r:id="rId6"/>
    <sheet name="Приложение 20" sheetId="7" r:id="rId7"/>
    <sheet name="Приложение 23" sheetId="8" r:id="rId8"/>
    <sheet name="Приложение41" sheetId="9" r:id="rId9"/>
    <sheet name="Приложение 43" sheetId="10" r:id="rId10"/>
    <sheet name="Приложение44" sheetId="11" r:id="rId11"/>
    <sheet name="Приложение 45" sheetId="12" r:id="rId12"/>
    <sheet name="Приложение 47 2024 год" sheetId="13" r:id="rId13"/>
    <sheet name="Приложение 47 на 2025год" sheetId="14" r:id="rId14"/>
    <sheet name="Приложение 47 на 2026 год" sheetId="15" r:id="rId15"/>
    <sheet name="Приложение 47 на 2027 год" sheetId="16" r:id="rId16"/>
    <sheet name="Приложение 47 на 2028 год" sheetId="17" r:id="rId17"/>
  </sheets>
  <definedNames>
    <definedName name="sub_10189" localSheetId="0">'Приложения 10'!$A$420</definedName>
    <definedName name="sub_10201" localSheetId="0">'Приложения 10'!$A$441</definedName>
    <definedName name="sub_10202" localSheetId="0">'Приложения 10'!$A$453</definedName>
    <definedName name="sub_10203" localSheetId="0">'Приложения 10'!$A$461</definedName>
    <definedName name="sub_10204" localSheetId="0">'Приложения 10'!$A$465</definedName>
    <definedName name="sub_10442" localSheetId="0">'Приложения 10'!$A$867</definedName>
    <definedName name="sub_10443" localSheetId="0">'Приложения 10'!$A$877</definedName>
    <definedName name="sub_104510" localSheetId="0">'Приложения 10'!$A$1001</definedName>
    <definedName name="sub_10454" localSheetId="0">'Приложения 10'!$A$886</definedName>
    <definedName name="sub_10455" localSheetId="0">'Приложения 10'!$A$905</definedName>
    <definedName name="sub_10456" localSheetId="0">'Приложения 10'!$A$924</definedName>
    <definedName name="sub_10457" localSheetId="0">'Приложения 10'!$A$945</definedName>
    <definedName name="sub_10458" localSheetId="0">'Приложения 10'!$A$966</definedName>
    <definedName name="sub_10459" localSheetId="0">'Приложения 10'!$A$983</definedName>
    <definedName name="sub_10473" localSheetId="0">'Приложения 10'!$A$1054</definedName>
    <definedName name="sub_10474" localSheetId="0">'Приложения 10'!$A$1136</definedName>
    <definedName name="sub_10476" localSheetId="0">'Приложения 10'!$A$1196</definedName>
    <definedName name="sub_10483" localSheetId="0">'Приложения 10'!$A$1204</definedName>
    <definedName name="sub_10484" localSheetId="0">'Приложения 10'!$A$1225</definedName>
    <definedName name="sub_10491" localSheetId="0">'Приложения 10'!$A$1261</definedName>
    <definedName name="sub_10493" localSheetId="0">'Приложения 10'!$A$1269</definedName>
    <definedName name="sub_110114" localSheetId="0">'Приложения 10'!$A$75</definedName>
    <definedName name="sub_110187" localSheetId="0">'Приложения 10'!$A$396</definedName>
    <definedName name="sub_111000" localSheetId="0">'Приложения 10'!#REF!</definedName>
    <definedName name="sub_1110113" localSheetId="0">'Приложения 10'!#REF!</definedName>
    <definedName name="sub_11104" localSheetId="0">'Приложения 10'!#REF!</definedName>
    <definedName name="sub_11105" localSheetId="0">'Приложения 10'!#REF!</definedName>
    <definedName name="sub_11106" localSheetId="0">'Приложения 10'!#REF!</definedName>
    <definedName name="sub_11107" localSheetId="0">'Приложения 10'!#REF!</definedName>
    <definedName name="sub_11108" localSheetId="0">'Приложения 10'!#REF!</definedName>
    <definedName name="sub_111101" localSheetId="0">'Приложения 10'!$A$2</definedName>
    <definedName name="sub_111102" localSheetId="0">'Приложения 10'!#REF!</definedName>
    <definedName name="sub_111103" localSheetId="0">'Приложения 10'!#REF!</definedName>
    <definedName name="sub_111110" localSheetId="0">'Приложения 10'!$A$110</definedName>
    <definedName name="sub_111111" localSheetId="0">'Приложения 10'!#REF!</definedName>
    <definedName name="sub_11112" localSheetId="0">'Приложения 10'!$A$55</definedName>
    <definedName name="sub_11115" localSheetId="0">'Приложения 10'!$A$99</definedName>
    <definedName name="sub_111210" localSheetId="0">'Приложения 10'!$A$212</definedName>
    <definedName name="sub_111211" localSheetId="0">'Приложения 10'!$A$221</definedName>
    <definedName name="sub_111212" localSheetId="0">'Приложения 10'!$A$232</definedName>
    <definedName name="sub_11122" localSheetId="0">'Приложения 10'!$A$121</definedName>
    <definedName name="sub_11123" localSheetId="0">'Приложения 10'!$A$132</definedName>
    <definedName name="sub_11124" localSheetId="0">'Приложения 10'!$A$143</definedName>
    <definedName name="sub_11125" localSheetId="0">'Приложения 10'!$A$155</definedName>
    <definedName name="sub_11126" localSheetId="0">'Приложения 10'!$A$167</definedName>
    <definedName name="sub_111375" localSheetId="0">'Приложения 10'!$A$627</definedName>
    <definedName name="sub_11172" localSheetId="0">'Приложения 10'!$A$289</definedName>
    <definedName name="sub_11173" localSheetId="0">'Приложения 10'!$A$310</definedName>
    <definedName name="sub_11181" localSheetId="0">'Приложения 10'!$A$345</definedName>
    <definedName name="sub_11194" localSheetId="0">'Приложения 10'!$A$425</definedName>
    <definedName name="sub_113371" localSheetId="0">'Приложения 10'!$A$591</definedName>
    <definedName name="sub_113372" localSheetId="0">'Приложения 10'!$A$599</definedName>
    <definedName name="sub_113373" localSheetId="0">'Приложения 10'!$A$608</definedName>
    <definedName name="sub_113374" localSheetId="0">'Приложения 10'!$A$620</definedName>
    <definedName name="sub_11371" localSheetId="0">'Приложения 10'!$A$585</definedName>
    <definedName name="sub_113710" localSheetId="0">'Приложения 10'!$A$629</definedName>
    <definedName name="sub_11372" localSheetId="0">'Приложения 10'!$A$586</definedName>
    <definedName name="sub_11373" localSheetId="0">'Приложения 10'!$A$587</definedName>
    <definedName name="sub_11374" localSheetId="0">'Приложения 10'!$A$588</definedName>
    <definedName name="sub_11375" localSheetId="0">'Приложения 10'!$A$589</definedName>
    <definedName name="sub_11376" localSheetId="0">'Приложения 10'!$A$597</definedName>
    <definedName name="sub_11377" localSheetId="0">'Приложения 10'!$A$606</definedName>
    <definedName name="sub_11378" localSheetId="0">'Приложения 10'!$A$615</definedName>
    <definedName name="sub_11379" localSheetId="0">'Приложения 10'!$A$625</definedName>
    <definedName name="sub_11391" localSheetId="0">'Приложения 10'!$A$635</definedName>
    <definedName name="sub_11392" localSheetId="0">'Приложения 10'!$A$636</definedName>
    <definedName name="sub_11393" localSheetId="0">'Приложения 10'!$A$637</definedName>
    <definedName name="sub_11394" localSheetId="0">'Приложения 10'!$A$638</definedName>
    <definedName name="sub_11401" localSheetId="0">'Приложения 10'!$A$641</definedName>
    <definedName name="sub_114010" localSheetId="0">'Приложения 10'!$A$686</definedName>
    <definedName name="sub_11402" localSheetId="0">'Приложения 10'!$A$642</definedName>
    <definedName name="sub_11403" localSheetId="0">'Приложения 10'!$A$645</definedName>
    <definedName name="sub_11404" localSheetId="0">'Приложения 10'!$A$652</definedName>
    <definedName name="sub_11405" localSheetId="0">'Приложения 10'!$A$659</definedName>
    <definedName name="sub_11406" localSheetId="0">'Приложения 10'!$A$663</definedName>
    <definedName name="sub_11407" localSheetId="0">'Приложения 10'!$A$671</definedName>
    <definedName name="sub_11408" localSheetId="0">'Приложения 10'!$A$676</definedName>
    <definedName name="sub_11409" localSheetId="0">'Приложения 10'!$A$678</definedName>
    <definedName name="sub_115153" localSheetId="0">'Приложения 10'!$A$243</definedName>
    <definedName name="sub_120127" localSheetId="0">'Приложения 10'!$A$179</definedName>
    <definedName name="sub_120128" localSheetId="0">'Приложения 10'!$A$190</definedName>
    <definedName name="sub_120129" localSheetId="0">'Приложения 10'!$A$201</definedName>
    <definedName name="sub_123231" localSheetId="0">'Приложения 10'!$A$475</definedName>
    <definedName name="sub_123232" localSheetId="0">'Приложения 10'!$A$492</definedName>
    <definedName name="sub_133331" localSheetId="0">'Приложения 10'!$A$506</definedName>
    <definedName name="sub_133333" localSheetId="0">'Приложения 10'!$A$516</definedName>
    <definedName name="sub_134342" localSheetId="0">'Приложения 10'!$A$537</definedName>
    <definedName name="sub_135355" localSheetId="0">'Приложения 10'!$A$553</definedName>
    <definedName name="sub_135356" localSheetId="0">'Приложения 10'!$A$572</definedName>
    <definedName name="sub_140101" localSheetId="0">'Приложения 10'!$A$687</definedName>
    <definedName name="sub_140102" localSheetId="0">'Приложения 10'!$A$688</definedName>
    <definedName name="sub_140103" localSheetId="0">'Приложения 10'!$A$689</definedName>
    <definedName name="sub_140104" localSheetId="0">'Приложения 10'!$A$690</definedName>
    <definedName name="sub_140105" localSheetId="0">'Приложения 10'!$A$692</definedName>
    <definedName name="sub_140106" localSheetId="0">'Приложения 10'!$A$693</definedName>
    <definedName name="sub_14011" localSheetId="0">'Приложения 10'!$A$714</definedName>
    <definedName name="sub_14012" localSheetId="0">'Приложения 10'!$A$721</definedName>
    <definedName name="sub_14013" localSheetId="0">'Приложения 10'!$A$728</definedName>
    <definedName name="sub_14014" localSheetId="0">'Приложения 10'!$A$738</definedName>
    <definedName name="sub_14015" localSheetId="0">'Приложения 10'!$A$745</definedName>
    <definedName name="sub_14016" localSheetId="0">'Приложения 10'!$A$754</definedName>
    <definedName name="sub_140401" localSheetId="0">'Приложения 10'!$A$691</definedName>
    <definedName name="sub_1424220" localSheetId="0">'Приложения 10'!$A$777</definedName>
    <definedName name="sub_143432" localSheetId="0">'Приложения 10'!$A$806</definedName>
    <definedName name="sub_143433" localSheetId="0">'Приложения 10'!$A$815</definedName>
    <definedName name="sub_143434" localSheetId="0">'Приложения 10'!$A$823</definedName>
    <definedName name="sub_143435" localSheetId="0">'Приложения 10'!$A$832</definedName>
    <definedName name="sub_14431" localSheetId="0">'Приложения 10'!$A$793</definedName>
    <definedName name="sub_146461" localSheetId="0">'Приложения 10'!$A$1020</definedName>
    <definedName name="sub_147471" localSheetId="0">'Приложения 10'!$A$1030</definedName>
    <definedName name="sub_150000" localSheetId="0">'Приложения 10'!$A$1277</definedName>
    <definedName name="sub_160161" localSheetId="0">'Приложения 10'!$A$263</definedName>
    <definedName name="sub_160162" localSheetId="0">'Приложения 10'!$A$273</definedName>
    <definedName name="sub_180181" localSheetId="0">'Приложения 10'!$A$347</definedName>
    <definedName name="sub_1810182" localSheetId="0">'Приложения 10'!$A$361</definedName>
    <definedName name="sub_181183" localSheetId="0">'Приложения 10'!$A$375</definedName>
    <definedName name="sub_181184" localSheetId="0">'Приложения 10'!$A$385</definedName>
    <definedName name="sub_181185" localSheetId="0">'Приложения 10'!$A$392</definedName>
    <definedName name="sub_18188" localSheetId="0">'Приложения 10'!$A$410</definedName>
  </definedNames>
  <calcPr calcId="124519"/>
</workbook>
</file>

<file path=xl/calcChain.xml><?xml version="1.0" encoding="utf-8"?>
<calcChain xmlns="http://schemas.openxmlformats.org/spreadsheetml/2006/main">
  <c r="C41" i="13"/>
  <c r="D41"/>
  <c r="E41"/>
  <c r="F41"/>
  <c r="G41"/>
  <c r="H41"/>
  <c r="I41"/>
  <c r="J41"/>
  <c r="K41"/>
  <c r="C52"/>
  <c r="D52"/>
  <c r="E52"/>
  <c r="F52"/>
  <c r="G52"/>
  <c r="H52"/>
  <c r="I52"/>
  <c r="J52"/>
  <c r="K52"/>
  <c r="C90"/>
  <c r="C106" s="1"/>
  <c r="D90"/>
  <c r="E90"/>
  <c r="E106" s="1"/>
  <c r="F90"/>
  <c r="F106" s="1"/>
  <c r="G90"/>
  <c r="G106" s="1"/>
  <c r="H90"/>
  <c r="I90"/>
  <c r="I106" s="1"/>
  <c r="J90"/>
  <c r="J106" s="1"/>
  <c r="K90"/>
  <c r="K106" s="1"/>
  <c r="D106"/>
  <c r="H106"/>
  <c r="C51" i="17" l="1"/>
  <c r="D51"/>
  <c r="E51"/>
  <c r="F51"/>
  <c r="G51"/>
  <c r="H51"/>
  <c r="I51"/>
  <c r="J51"/>
  <c r="K51"/>
  <c r="C104" i="14"/>
  <c r="C104" i="15" s="1"/>
  <c r="C78" i="16" s="1"/>
  <c r="C80" i="17" s="1"/>
  <c r="D104" i="14"/>
  <c r="D104" i="15" s="1"/>
  <c r="D78" i="16" s="1"/>
  <c r="D80" i="17" s="1"/>
  <c r="E104" i="14"/>
  <c r="E104" i="15" s="1"/>
  <c r="E78" i="16" s="1"/>
  <c r="E80" i="17" s="1"/>
  <c r="F104" i="14"/>
  <c r="F104" i="15" s="1"/>
  <c r="F78" i="16" s="1"/>
  <c r="F80" i="17" s="1"/>
  <c r="G104" i="14"/>
  <c r="G104" i="15" s="1"/>
  <c r="G78" i="16" s="1"/>
  <c r="G80" i="17" s="1"/>
  <c r="H104" i="14"/>
  <c r="H104" i="15" s="1"/>
  <c r="H78" i="16" s="1"/>
  <c r="H80" i="17" s="1"/>
  <c r="I104" i="14"/>
  <c r="I104" i="15" s="1"/>
  <c r="I78" i="16" s="1"/>
  <c r="I80" i="17" s="1"/>
  <c r="J104" i="14"/>
  <c r="J104" i="15" s="1"/>
  <c r="J78" i="16" s="1"/>
  <c r="J80" i="17" s="1"/>
  <c r="K104" i="14"/>
  <c r="K104" i="15" s="1"/>
  <c r="K78" i="16" s="1"/>
  <c r="K80" i="17" s="1"/>
  <c r="C99" i="14"/>
  <c r="C99" i="15" s="1"/>
  <c r="C73" i="16" s="1"/>
  <c r="C75" i="17" s="1"/>
  <c r="D99" i="14"/>
  <c r="D99" i="15" s="1"/>
  <c r="D73" i="16" s="1"/>
  <c r="D75" i="17" s="1"/>
  <c r="E99" i="14"/>
  <c r="E99" i="15" s="1"/>
  <c r="E73" i="16" s="1"/>
  <c r="E75" i="17" s="1"/>
  <c r="F99" i="14"/>
  <c r="F99" i="15" s="1"/>
  <c r="F73" i="16" s="1"/>
  <c r="F75" i="17" s="1"/>
  <c r="G99" i="14"/>
  <c r="G99" i="15" s="1"/>
  <c r="G73" i="16" s="1"/>
  <c r="G75" i="17" s="1"/>
  <c r="H99" i="14"/>
  <c r="H99" i="15" s="1"/>
  <c r="H73" i="16" s="1"/>
  <c r="H75" i="17" s="1"/>
  <c r="I99" i="14"/>
  <c r="I99" i="15" s="1"/>
  <c r="I73" i="16" s="1"/>
  <c r="I75" i="17" s="1"/>
  <c r="J99" i="14"/>
  <c r="J99" i="15" s="1"/>
  <c r="J73" i="16" s="1"/>
  <c r="J75" i="17" s="1"/>
  <c r="K99" i="14"/>
  <c r="K99" i="15" s="1"/>
  <c r="K73" i="16" s="1"/>
  <c r="K75" i="17" s="1"/>
  <c r="C97" i="14"/>
  <c r="C97" i="15" s="1"/>
  <c r="C71" i="16" s="1"/>
  <c r="C73" i="17" s="1"/>
  <c r="D97" i="14"/>
  <c r="D97" i="15" s="1"/>
  <c r="D71" i="16" s="1"/>
  <c r="D73" i="17" s="1"/>
  <c r="E97" i="14"/>
  <c r="E97" i="15" s="1"/>
  <c r="E71" i="16" s="1"/>
  <c r="E73" i="17" s="1"/>
  <c r="F97" i="14"/>
  <c r="F97" i="15" s="1"/>
  <c r="F71" i="16" s="1"/>
  <c r="F73" i="17" s="1"/>
  <c r="G97" i="14"/>
  <c r="G97" i="15" s="1"/>
  <c r="G71" i="16" s="1"/>
  <c r="G73" i="17" s="1"/>
  <c r="H97" i="14"/>
  <c r="H97" i="15" s="1"/>
  <c r="H71" i="16" s="1"/>
  <c r="H73" i="17" s="1"/>
  <c r="I97" i="14"/>
  <c r="I97" i="15" s="1"/>
  <c r="I71" i="16" s="1"/>
  <c r="I73" i="17" s="1"/>
  <c r="J97" i="14"/>
  <c r="J97" i="15" s="1"/>
  <c r="J71" i="16" s="1"/>
  <c r="J73" i="17" s="1"/>
  <c r="K97" i="14"/>
  <c r="K97" i="15" s="1"/>
  <c r="K71" i="16" s="1"/>
  <c r="K73" i="17" s="1"/>
  <c r="C88" i="14"/>
  <c r="C88" i="15" s="1"/>
  <c r="C62" i="16" s="1"/>
  <c r="C64" i="17" s="1"/>
  <c r="D88" i="14"/>
  <c r="D88" i="15" s="1"/>
  <c r="D62" i="16" s="1"/>
  <c r="D64" i="17" s="1"/>
  <c r="E88" i="14"/>
  <c r="E88" i="15" s="1"/>
  <c r="E62" i="16" s="1"/>
  <c r="E64" i="17" s="1"/>
  <c r="F88" i="14"/>
  <c r="F88" i="15" s="1"/>
  <c r="F62" i="16" s="1"/>
  <c r="F64" i="17" s="1"/>
  <c r="G88" i="14"/>
  <c r="G88" i="15" s="1"/>
  <c r="G62" i="16" s="1"/>
  <c r="G64" i="17" s="1"/>
  <c r="H88" i="14"/>
  <c r="H88" i="15" s="1"/>
  <c r="H62" i="16" s="1"/>
  <c r="H64" i="17" s="1"/>
  <c r="I88" i="14"/>
  <c r="I88" i="15" s="1"/>
  <c r="I62" i="16" s="1"/>
  <c r="I64" i="17" s="1"/>
  <c r="J88" i="14"/>
  <c r="J88" i="15" s="1"/>
  <c r="J62" i="16" s="1"/>
  <c r="J64" i="17" s="1"/>
  <c r="K88" i="14"/>
  <c r="K88" i="15" s="1"/>
  <c r="K62" i="16" s="1"/>
  <c r="K64" i="17" s="1"/>
  <c r="C84" i="14"/>
  <c r="C84" i="15" s="1"/>
  <c r="C58" i="16" s="1"/>
  <c r="C60" i="17" s="1"/>
  <c r="D84" i="14"/>
  <c r="D84" i="15" s="1"/>
  <c r="D58" i="16" s="1"/>
  <c r="D60" i="17" s="1"/>
  <c r="E84" i="14"/>
  <c r="E84" i="15" s="1"/>
  <c r="E58" i="16" s="1"/>
  <c r="E60" i="17" s="1"/>
  <c r="F84" i="14"/>
  <c r="F84" i="15" s="1"/>
  <c r="F58" i="16" s="1"/>
  <c r="F60" i="17" s="1"/>
  <c r="G84" i="14"/>
  <c r="G84" i="15" s="1"/>
  <c r="G58" i="16" s="1"/>
  <c r="G60" i="17" s="1"/>
  <c r="H84" i="14"/>
  <c r="H84" i="15" s="1"/>
  <c r="H58" i="16" s="1"/>
  <c r="H60" i="17" s="1"/>
  <c r="I84" i="14"/>
  <c r="I84" i="15" s="1"/>
  <c r="I58" i="16" s="1"/>
  <c r="I60" i="17" s="1"/>
  <c r="J84" i="14"/>
  <c r="J84" i="15" s="1"/>
  <c r="J58" i="16" s="1"/>
  <c r="J60" i="17" s="1"/>
  <c r="K84" i="14"/>
  <c r="K84" i="15" s="1"/>
  <c r="K58" i="16" s="1"/>
  <c r="K60" i="17" s="1"/>
  <c r="C76" i="14"/>
  <c r="C76" i="15" s="1"/>
  <c r="C50" i="16" s="1"/>
  <c r="C52" i="17" s="1"/>
  <c r="D76" i="14"/>
  <c r="D76" i="15" s="1"/>
  <c r="D50" i="16" s="1"/>
  <c r="D52" i="17" s="1"/>
  <c r="E76" i="14"/>
  <c r="E76" i="15" s="1"/>
  <c r="E50" i="16" s="1"/>
  <c r="E52" i="17" s="1"/>
  <c r="F76" i="14"/>
  <c r="F76" i="15" s="1"/>
  <c r="F50" i="16" s="1"/>
  <c r="F52" i="17" s="1"/>
  <c r="G76" i="14"/>
  <c r="G76" i="15" s="1"/>
  <c r="G50" i="16" s="1"/>
  <c r="G52" i="17" s="1"/>
  <c r="H76" i="14"/>
  <c r="H76" i="15" s="1"/>
  <c r="H50" i="16" s="1"/>
  <c r="H52" i="17" s="1"/>
  <c r="I76" i="14"/>
  <c r="I76" i="15" s="1"/>
  <c r="I50" i="16" s="1"/>
  <c r="I52" i="17" s="1"/>
  <c r="J76" i="14"/>
  <c r="J76" i="15" s="1"/>
  <c r="J50" i="16" s="1"/>
  <c r="J52" i="17" s="1"/>
  <c r="K76" i="14"/>
  <c r="K76" i="15" s="1"/>
  <c r="K50" i="16" s="1"/>
  <c r="K52" i="17" s="1"/>
  <c r="C75" i="14"/>
  <c r="C75" i="15" s="1"/>
  <c r="D75" i="14"/>
  <c r="D75" i="15" s="1"/>
  <c r="E75" i="14"/>
  <c r="E75" i="15" s="1"/>
  <c r="F75" i="14"/>
  <c r="F75" i="15" s="1"/>
  <c r="G75" i="14"/>
  <c r="G75" i="15" s="1"/>
  <c r="H75" i="14"/>
  <c r="H75" i="15" s="1"/>
  <c r="I75" i="14"/>
  <c r="I75" i="15" s="1"/>
  <c r="J75" i="14"/>
  <c r="J75" i="15" s="1"/>
  <c r="K75" i="14"/>
  <c r="K75" i="15" s="1"/>
  <c r="C72" i="14"/>
  <c r="C72" i="15" s="1"/>
  <c r="C46" i="16" s="1"/>
  <c r="C48" i="17" s="1"/>
  <c r="D72" i="14"/>
  <c r="D72" i="15" s="1"/>
  <c r="D46" i="16" s="1"/>
  <c r="D48" i="17" s="1"/>
  <c r="E72" i="14"/>
  <c r="E72" i="15" s="1"/>
  <c r="E46" i="16" s="1"/>
  <c r="E48" i="17" s="1"/>
  <c r="F72" i="14"/>
  <c r="F72" i="15" s="1"/>
  <c r="F46" i="16" s="1"/>
  <c r="F48" i="17" s="1"/>
  <c r="G72" i="14"/>
  <c r="G72" i="15" s="1"/>
  <c r="G46" i="16" s="1"/>
  <c r="G48" i="17" s="1"/>
  <c r="H72" i="14"/>
  <c r="H72" i="15" s="1"/>
  <c r="H46" i="16" s="1"/>
  <c r="H48" i="17" s="1"/>
  <c r="I72" i="14"/>
  <c r="I72" i="15" s="1"/>
  <c r="I46" i="16" s="1"/>
  <c r="I48" i="17" s="1"/>
  <c r="J72" i="14"/>
  <c r="J72" i="15" s="1"/>
  <c r="J46" i="16" s="1"/>
  <c r="J48" i="17" s="1"/>
  <c r="K72" i="14"/>
  <c r="K72" i="15" s="1"/>
  <c r="K46" i="16" s="1"/>
  <c r="K48" i="17" s="1"/>
  <c r="C70" i="14"/>
  <c r="C70" i="15" s="1"/>
  <c r="C44" i="16" s="1"/>
  <c r="C46" i="17" s="1"/>
  <c r="D70" i="14"/>
  <c r="D70" i="15" s="1"/>
  <c r="D44" i="16" s="1"/>
  <c r="D46" i="17" s="1"/>
  <c r="E70" i="14"/>
  <c r="E70" i="15" s="1"/>
  <c r="E44" i="16" s="1"/>
  <c r="E46" i="17" s="1"/>
  <c r="F70" i="14"/>
  <c r="F70" i="15" s="1"/>
  <c r="F44" i="16" s="1"/>
  <c r="F46" i="17" s="1"/>
  <c r="G70" i="14"/>
  <c r="G70" i="15" s="1"/>
  <c r="G44" i="16" s="1"/>
  <c r="G46" i="17" s="1"/>
  <c r="H70" i="14"/>
  <c r="H70" i="15" s="1"/>
  <c r="H44" i="16" s="1"/>
  <c r="H46" i="17" s="1"/>
  <c r="I70" i="14"/>
  <c r="I70" i="15" s="1"/>
  <c r="I44" i="16" s="1"/>
  <c r="I46" i="17" s="1"/>
  <c r="J70" i="14"/>
  <c r="J70" i="15" s="1"/>
  <c r="J44" i="16" s="1"/>
  <c r="J46" i="17" s="1"/>
  <c r="K70" i="14"/>
  <c r="K70" i="15" s="1"/>
  <c r="K44" i="16" s="1"/>
  <c r="K46" i="17" s="1"/>
  <c r="C65" i="14"/>
  <c r="C65" i="15" s="1"/>
  <c r="C39" i="16" s="1"/>
  <c r="C41" i="17" s="1"/>
  <c r="D65" i="14"/>
  <c r="D65" i="15" s="1"/>
  <c r="D39" i="16" s="1"/>
  <c r="D41" i="17" s="1"/>
  <c r="E65" i="14"/>
  <c r="E65" i="15" s="1"/>
  <c r="E39" i="16" s="1"/>
  <c r="E41" i="17" s="1"/>
  <c r="F65" i="14"/>
  <c r="F65" i="15" s="1"/>
  <c r="F39" i="16" s="1"/>
  <c r="F41" i="17" s="1"/>
  <c r="G65" i="14"/>
  <c r="G65" i="15" s="1"/>
  <c r="G39" i="16" s="1"/>
  <c r="G41" i="17" s="1"/>
  <c r="H65" i="14"/>
  <c r="H65" i="15" s="1"/>
  <c r="H39" i="16" s="1"/>
  <c r="H41" i="17" s="1"/>
  <c r="I65" i="14"/>
  <c r="I65" i="15" s="1"/>
  <c r="I39" i="16" s="1"/>
  <c r="I41" i="17" s="1"/>
  <c r="J65" i="14"/>
  <c r="J65" i="15" s="1"/>
  <c r="J39" i="16" s="1"/>
  <c r="J41" i="17" s="1"/>
  <c r="K65" i="14"/>
  <c r="K65" i="15" s="1"/>
  <c r="K39" i="16" s="1"/>
  <c r="K41" i="17" s="1"/>
  <c r="C62" i="14"/>
  <c r="C62" i="15" s="1"/>
  <c r="C36" i="16" s="1"/>
  <c r="C38" i="17" s="1"/>
  <c r="D62" i="14"/>
  <c r="D62" i="15" s="1"/>
  <c r="D36" i="16" s="1"/>
  <c r="D38" i="17" s="1"/>
  <c r="E62" i="14"/>
  <c r="E62" i="15" s="1"/>
  <c r="E36" i="16" s="1"/>
  <c r="E38" i="17" s="1"/>
  <c r="F62" i="14"/>
  <c r="F62" i="15" s="1"/>
  <c r="F36" i="16" s="1"/>
  <c r="F38" i="17" s="1"/>
  <c r="G62" i="14"/>
  <c r="G62" i="15" s="1"/>
  <c r="G36" i="16" s="1"/>
  <c r="G38" i="17" s="1"/>
  <c r="H62" i="14"/>
  <c r="H62" i="15" s="1"/>
  <c r="H36" i="16" s="1"/>
  <c r="H38" i="17" s="1"/>
  <c r="I62" i="14"/>
  <c r="I62" i="15" s="1"/>
  <c r="I36" i="16" s="1"/>
  <c r="I38" i="17" s="1"/>
  <c r="J62" i="14"/>
  <c r="J62" i="15" s="1"/>
  <c r="J36" i="16" s="1"/>
  <c r="J38" i="17" s="1"/>
  <c r="K62" i="14"/>
  <c r="K62" i="15" s="1"/>
  <c r="K36" i="16" s="1"/>
  <c r="K38" i="17" s="1"/>
  <c r="C58" i="14"/>
  <c r="C58" i="15" s="1"/>
  <c r="C32" i="16" s="1"/>
  <c r="C34" i="17" s="1"/>
  <c r="D58" i="14"/>
  <c r="D58" i="15" s="1"/>
  <c r="D32" i="16" s="1"/>
  <c r="D34" i="17" s="1"/>
  <c r="E58" i="14"/>
  <c r="E58" i="15" s="1"/>
  <c r="E32" i="16" s="1"/>
  <c r="E34" i="17" s="1"/>
  <c r="F58" i="14"/>
  <c r="F58" i="15" s="1"/>
  <c r="F32" i="16" s="1"/>
  <c r="F34" i="17" s="1"/>
  <c r="G58" i="14"/>
  <c r="G58" i="15" s="1"/>
  <c r="G32" i="16" s="1"/>
  <c r="G34" i="17" s="1"/>
  <c r="H58" i="14"/>
  <c r="H58" i="15" s="1"/>
  <c r="H32" i="16" s="1"/>
  <c r="H34" i="17" s="1"/>
  <c r="I58" i="14"/>
  <c r="I58" i="15" s="1"/>
  <c r="I32" i="16" s="1"/>
  <c r="I34" i="17" s="1"/>
  <c r="J58" i="14"/>
  <c r="J58" i="15" s="1"/>
  <c r="J32" i="16" s="1"/>
  <c r="J34" i="17" s="1"/>
  <c r="K58" i="14"/>
  <c r="K58" i="15" s="1"/>
  <c r="K32" i="16" s="1"/>
  <c r="K34" i="17" s="1"/>
  <c r="K66" l="1"/>
  <c r="K82" s="1"/>
  <c r="J66"/>
  <c r="J82" s="1"/>
  <c r="I66"/>
  <c r="I82" s="1"/>
  <c r="H66"/>
  <c r="H82" s="1"/>
  <c r="G66"/>
  <c r="G82" s="1"/>
  <c r="F66"/>
  <c r="F82" s="1"/>
  <c r="E66"/>
  <c r="E82" s="1"/>
  <c r="D66"/>
  <c r="D82" s="1"/>
  <c r="C66"/>
  <c r="C82" s="1"/>
  <c r="K28"/>
  <c r="J28"/>
  <c r="I28"/>
  <c r="H28"/>
  <c r="G28"/>
  <c r="F28"/>
  <c r="E28"/>
  <c r="D28"/>
  <c r="C28"/>
  <c r="K17"/>
  <c r="J17"/>
  <c r="I17"/>
  <c r="H17"/>
  <c r="G17"/>
  <c r="F17"/>
  <c r="E17"/>
  <c r="D17"/>
  <c r="C17"/>
  <c r="K64" i="16"/>
  <c r="K80" s="1"/>
  <c r="J64"/>
  <c r="J80" s="1"/>
  <c r="I64"/>
  <c r="I80" s="1"/>
  <c r="H64"/>
  <c r="H80" s="1"/>
  <c r="G64"/>
  <c r="G80" s="1"/>
  <c r="F64"/>
  <c r="F80" s="1"/>
  <c r="E64"/>
  <c r="E80" s="1"/>
  <c r="D64"/>
  <c r="D80" s="1"/>
  <c r="C64"/>
  <c r="C80" s="1"/>
  <c r="K26"/>
  <c r="J26"/>
  <c r="I26"/>
  <c r="H26"/>
  <c r="G26"/>
  <c r="F26"/>
  <c r="E26"/>
  <c r="D26"/>
  <c r="C26"/>
  <c r="K15"/>
  <c r="J15"/>
  <c r="I15"/>
  <c r="H15"/>
  <c r="G15"/>
  <c r="F15"/>
  <c r="E15"/>
  <c r="D15"/>
  <c r="C15"/>
  <c r="K90" i="15"/>
  <c r="K106" s="1"/>
  <c r="J90"/>
  <c r="J106" s="1"/>
  <c r="I90"/>
  <c r="I106" s="1"/>
  <c r="H90"/>
  <c r="H106" s="1"/>
  <c r="G90"/>
  <c r="G106" s="1"/>
  <c r="F90"/>
  <c r="F106" s="1"/>
  <c r="E90"/>
  <c r="E106" s="1"/>
  <c r="D90"/>
  <c r="D106" s="1"/>
  <c r="C90"/>
  <c r="C106" s="1"/>
  <c r="K52"/>
  <c r="J52"/>
  <c r="I52"/>
  <c r="H52"/>
  <c r="G52"/>
  <c r="F52"/>
  <c r="E52"/>
  <c r="D52"/>
  <c r="C52"/>
  <c r="K41"/>
  <c r="J41"/>
  <c r="I41"/>
  <c r="H41"/>
  <c r="G41"/>
  <c r="F41"/>
  <c r="E41"/>
  <c r="D41"/>
  <c r="C41"/>
  <c r="K90" i="14"/>
  <c r="K106" s="1"/>
  <c r="J90"/>
  <c r="J106" s="1"/>
  <c r="I90"/>
  <c r="I106" s="1"/>
  <c r="H90"/>
  <c r="H106" s="1"/>
  <c r="G90"/>
  <c r="G106" s="1"/>
  <c r="F90"/>
  <c r="F106" s="1"/>
  <c r="E90"/>
  <c r="E106" s="1"/>
  <c r="D90"/>
  <c r="D106" s="1"/>
  <c r="C90"/>
  <c r="C106" s="1"/>
  <c r="K52"/>
  <c r="J52"/>
  <c r="I52"/>
  <c r="H52"/>
  <c r="G52"/>
  <c r="F52"/>
  <c r="E52"/>
  <c r="D52"/>
  <c r="C52"/>
  <c r="K41"/>
  <c r="J41"/>
  <c r="I41"/>
  <c r="H41"/>
  <c r="G41"/>
  <c r="F41"/>
  <c r="E41"/>
  <c r="D41"/>
  <c r="C41"/>
  <c r="F29" i="8" l="1"/>
  <c r="H26" i="7"/>
  <c r="L11" i="6" l="1"/>
  <c r="L8"/>
  <c r="L4" s="1"/>
  <c r="K11"/>
  <c r="K8"/>
  <c r="K4" s="1"/>
  <c r="J11"/>
  <c r="J8"/>
  <c r="J4" s="1"/>
  <c r="I11"/>
  <c r="I8"/>
  <c r="I4" s="1"/>
  <c r="H11"/>
  <c r="H8"/>
  <c r="H4" s="1"/>
  <c r="G11"/>
  <c r="G8"/>
  <c r="G4" s="1"/>
  <c r="E11"/>
  <c r="F11"/>
  <c r="F9" s="1"/>
  <c r="F10" s="1"/>
  <c r="F8"/>
  <c r="F4" s="1"/>
  <c r="E8"/>
  <c r="E4" s="1"/>
  <c r="D11"/>
  <c r="D8"/>
  <c r="D4" s="1"/>
  <c r="H9" l="1"/>
  <c r="H10" s="1"/>
  <c r="L9"/>
  <c r="L10" s="1"/>
  <c r="K9"/>
  <c r="K10" s="1"/>
  <c r="E9"/>
  <c r="E10" s="1"/>
  <c r="G9"/>
  <c r="G10" s="1"/>
  <c r="J9"/>
  <c r="J10" s="1"/>
  <c r="I9"/>
  <c r="I10" s="1"/>
  <c r="D9"/>
  <c r="D10" s="1"/>
  <c r="G15" i="5" l="1"/>
  <c r="G14"/>
  <c r="G13"/>
  <c r="G12"/>
  <c r="G11"/>
  <c r="G10"/>
  <c r="G9"/>
  <c r="G8"/>
  <c r="G7"/>
  <c r="C57" i="1" l="1"/>
  <c r="D29" l="1"/>
  <c r="G29"/>
  <c r="G31" i="8" l="1"/>
  <c r="D31"/>
  <c r="F15"/>
  <c r="G15"/>
  <c r="E15"/>
  <c r="C15"/>
  <c r="G26" i="7"/>
  <c r="F26"/>
  <c r="E26"/>
  <c r="D26"/>
  <c r="C26"/>
  <c r="G104" i="2"/>
  <c r="E104" l="1"/>
  <c r="F89"/>
  <c r="E46" i="1"/>
  <c r="F63" i="2"/>
  <c r="F47" l="1"/>
  <c r="B21" i="9" l="1"/>
  <c r="F30" i="8"/>
  <c r="H30" s="1"/>
  <c r="E30"/>
  <c r="H29"/>
  <c r="E29"/>
  <c r="F28"/>
  <c r="H28" s="1"/>
  <c r="E28"/>
  <c r="F27"/>
  <c r="H27" s="1"/>
  <c r="E27"/>
  <c r="F26"/>
  <c r="H26" s="1"/>
  <c r="E26"/>
  <c r="H25"/>
  <c r="E25"/>
  <c r="F24"/>
  <c r="H24" s="1"/>
  <c r="E24"/>
  <c r="H23"/>
  <c r="E23"/>
  <c r="F22"/>
  <c r="H22" s="1"/>
  <c r="E22"/>
  <c r="H6"/>
  <c r="I28" l="1"/>
  <c r="F31"/>
  <c r="E31"/>
  <c r="C31"/>
  <c r="I30"/>
  <c r="I27"/>
  <c r="I22"/>
  <c r="I24"/>
  <c r="I26"/>
  <c r="I29"/>
  <c r="I25"/>
  <c r="I23"/>
  <c r="H13"/>
  <c r="H15" s="1"/>
  <c r="I12"/>
  <c r="I11"/>
  <c r="I9"/>
  <c r="I8"/>
  <c r="I7"/>
  <c r="I13" l="1"/>
  <c r="I15"/>
  <c r="H31"/>
  <c r="I31" s="1"/>
  <c r="I14"/>
  <c r="I10"/>
  <c r="I6"/>
  <c r="J16" i="3" l="1"/>
  <c r="I16"/>
  <c r="H16"/>
  <c r="G16"/>
  <c r="F16"/>
  <c r="E16"/>
  <c r="D16"/>
  <c r="C16"/>
  <c r="B16"/>
  <c r="J15"/>
  <c r="I15"/>
  <c r="H15"/>
  <c r="G15"/>
  <c r="F15"/>
  <c r="E15"/>
  <c r="D15"/>
  <c r="C15"/>
  <c r="B15"/>
  <c r="G16" i="5" l="1"/>
  <c r="F16"/>
  <c r="E16"/>
  <c r="G88" i="2" l="1"/>
  <c r="G87"/>
  <c r="G86"/>
  <c r="G85"/>
  <c r="G84"/>
  <c r="G83"/>
  <c r="G82"/>
  <c r="G81"/>
  <c r="G80"/>
  <c r="G89"/>
  <c r="C61" i="1" l="1"/>
  <c r="C60"/>
  <c r="C59"/>
  <c r="C58"/>
  <c r="C56"/>
  <c r="C55"/>
  <c r="C54"/>
  <c r="C53"/>
  <c r="C46" l="1"/>
  <c r="D61"/>
  <c r="E61" s="1"/>
  <c r="H88" i="2"/>
  <c r="J88" s="1"/>
  <c r="D58" i="1"/>
  <c r="E58" s="1"/>
  <c r="H85" i="2"/>
  <c r="J85" s="1"/>
  <c r="D55" i="1"/>
  <c r="E55" s="1"/>
  <c r="H82" i="2"/>
  <c r="J82" s="1"/>
  <c r="D59" i="1"/>
  <c r="E59" s="1"/>
  <c r="H86" i="2"/>
  <c r="J86" s="1"/>
  <c r="D53" i="1"/>
  <c r="E53" s="1"/>
  <c r="H80" i="2"/>
  <c r="J80" s="1"/>
  <c r="D57" i="1"/>
  <c r="E57" s="1"/>
  <c r="H84" i="2"/>
  <c r="J84" s="1"/>
  <c r="D54" i="1"/>
  <c r="E54" s="1"/>
  <c r="H81" i="2"/>
  <c r="J81" s="1"/>
  <c r="D56" i="1"/>
  <c r="E56" s="1"/>
  <c r="H83" i="2"/>
  <c r="J83" s="1"/>
  <c r="D60" i="1"/>
  <c r="E60" s="1"/>
  <c r="H87" i="2"/>
  <c r="J87" s="1"/>
  <c r="D62" i="1" l="1"/>
</calcChain>
</file>

<file path=xl/sharedStrings.xml><?xml version="1.0" encoding="utf-8"?>
<sst xmlns="http://schemas.openxmlformats.org/spreadsheetml/2006/main" count="1800" uniqueCount="424">
  <si>
    <t>N п/п</t>
  </si>
  <si>
    <t>Адрес котельной</t>
  </si>
  <si>
    <t>Тип котла</t>
  </si>
  <si>
    <t>Кол-во котлов</t>
  </si>
  <si>
    <t>Год установки котла</t>
  </si>
  <si>
    <t>Мощность котла, Гкал/ч</t>
  </si>
  <si>
    <t>Мощность котельной, Гкал/ч</t>
  </si>
  <si>
    <t>УРУТ</t>
  </si>
  <si>
    <t>по котлам, кг у.т../ Гкал</t>
  </si>
  <si>
    <t>КПД котлов, %</t>
  </si>
  <si>
    <t>УРУТ по котельной, кг у.т./Гкал</t>
  </si>
  <si>
    <t>Дата обследования котлов</t>
  </si>
  <si>
    <t>Основное топливо – природный газ</t>
  </si>
  <si>
    <t>котельная Волоконовского ДК с.Волоконовка, ул.Садова, 5Б</t>
  </si>
  <si>
    <t>котельная "Кантемировский детский сад №2" р.п. Кантемировка. ул.Дунай, 16А</t>
  </si>
  <si>
    <t>котельная МКОУ "Красномолотовская СОШ" х.Соленый, ул.Школьная,60</t>
  </si>
  <si>
    <t>котельна Митрофановской больницы с.Митрофановка, ул.Комарова,12</t>
  </si>
  <si>
    <t>ХОПЕР-100</t>
  </si>
  <si>
    <t>2007</t>
  </si>
  <si>
    <t>Квартальная котельная р.п.Кантемировка, ул.Буденного,13А</t>
  </si>
  <si>
    <t>котельная РУС р.п.Кантемировка, ул.Буденного,23Б</t>
  </si>
  <si>
    <t>северная котельная р.п.Кантемировка, ул.Советская,77В</t>
  </si>
  <si>
    <t>котельная лицея р.п.Кантемировка, ул.Первомайская,33</t>
  </si>
  <si>
    <t>котельная МКОУ "Кантемировская СОШ" р.п.Кантемировка, ул.Шевченко,58</t>
  </si>
  <si>
    <t>котельная ЦРБ р.п.Кантемировка, ул.Декабристов,135</t>
  </si>
  <si>
    <t>котельная детского дома р.п.Кантемировка, ул.9-го января, 4</t>
  </si>
  <si>
    <t>КСВА-1,0</t>
  </si>
  <si>
    <t>2000</t>
  </si>
  <si>
    <t xml:space="preserve"> ASR-500</t>
  </si>
  <si>
    <t xml:space="preserve">КВГ-1,0 </t>
  </si>
  <si>
    <t>котельная с.Талы, ул.Центральная,163</t>
  </si>
  <si>
    <t>2018</t>
  </si>
  <si>
    <t>Приложение N 10</t>
  </si>
  <si>
    <t>ХОПЕР-100 А</t>
  </si>
  <si>
    <t>Buderus SK-755</t>
  </si>
  <si>
    <t>RSA (КВА-0,4Гн)</t>
  </si>
  <si>
    <t>котельная СПТУ р.п.Кантемировка, территория ПУ-46, д.18</t>
  </si>
  <si>
    <t>ВСЕГО</t>
  </si>
  <si>
    <t>Адрес или наименование котельной</t>
  </si>
  <si>
    <t>Выработка тепловой энергии котлоагрега-тами, Гкал</t>
  </si>
  <si>
    <t>Затраты тепловой энергии на собственные нужды, Гкал</t>
  </si>
  <si>
    <t>Отпуск тепловой энергии с коллекторов котельной, Гкал</t>
  </si>
  <si>
    <t>Вид топлива</t>
  </si>
  <si>
    <t>Расход топлива, т.у.т</t>
  </si>
  <si>
    <t>котельная МКОУ "Бондаревская СОШ" с.Бондарево, ул.Базарная, 2В</t>
  </si>
  <si>
    <t>N кот.</t>
  </si>
  <si>
    <t>Наименование котельной, адрес</t>
  </si>
  <si>
    <t>Установленная тепловая мощность, Гкал/ч</t>
  </si>
  <si>
    <t>Выработка тепла, Гкал</t>
  </si>
  <si>
    <t>Число часов использования УТМ, час.</t>
  </si>
  <si>
    <t>газ</t>
  </si>
  <si>
    <t>N п.п</t>
  </si>
  <si>
    <t>Номер вывода тепловой мощности (наименование теплопровода)</t>
  </si>
  <si>
    <t>Прекращение теплоснабжения</t>
  </si>
  <si>
    <t>Восстановление теплоснабжения</t>
  </si>
  <si>
    <t>Причина прекращения</t>
  </si>
  <si>
    <t>Режим теплоснабжения</t>
  </si>
  <si>
    <t>Недоотпуск тепловой энергии, тыс. Гкал</t>
  </si>
  <si>
    <t>Всего событий</t>
  </si>
  <si>
    <t>нет</t>
  </si>
  <si>
    <t>котельная…</t>
  </si>
  <si>
    <t>Год</t>
  </si>
  <si>
    <t>Количество прекращений</t>
  </si>
  <si>
    <t>Среднее время восстановления, ч</t>
  </si>
  <si>
    <t>Средний недоотпуск тепла на одно прекращение подачи тепловой энергии, Гкал/ед</t>
  </si>
  <si>
    <t>Приложение N 11</t>
  </si>
  <si>
    <t>Условный диаметр, мм</t>
  </si>
  <si>
    <t>Протяженность трубопроводов в однотрубном исчислении, м</t>
  </si>
  <si>
    <t xml:space="preserve">Материальная характеристика, </t>
  </si>
  <si>
    <t>Таблица П11.5. Распределение протяженности и материальной характеристики тепловых сетей по годам прокладки теплосетевой организации МУП "Кантемировское ПАП" в зоне деятельности единой теплоснабжающей организации МУП Кантемировское ПАП в 2021 годуактуализации схемы теплоснабжения</t>
  </si>
  <si>
    <t>Год прокладки</t>
  </si>
  <si>
    <t>Всего</t>
  </si>
  <si>
    <t>Таблица П11.10. Динамика изменения материальной характеристики тепловых сетей теплосетевой организации ... в зоне деятельности единой теплоснабжающей организации МУП Кантемировское ПАП в 2021 годуактуализации схемы теплоснабжения</t>
  </si>
  <si>
    <t>Год актуализации (разработки)</t>
  </si>
  <si>
    <t xml:space="preserve">Строительство магистральных тепловых , сетей, </t>
  </si>
  <si>
    <t xml:space="preserve">Реконструкция магистральных тепловых сетей, </t>
  </si>
  <si>
    <t xml:space="preserve">Строительство распределительных (внутриквартальных) тепловых сетей, </t>
  </si>
  <si>
    <t xml:space="preserve">Реконструкция распределительных тепловых сетей, </t>
  </si>
  <si>
    <t>Доля строительства тепловых сетей, %</t>
  </si>
  <si>
    <t>Доля реконструкции тепловых сетей, %</t>
  </si>
  <si>
    <t>Таблица П12.2. Динамика изменения нормативных и фактических потерь тепловой энергии тепловых сетей зоны действия источника тепловой энергии МУП Кантемировское ПАП в 2021 году актуализации схемы теплоснабжения, тыс. Гкал</t>
  </si>
  <si>
    <t>Магистральные тепловые сети</t>
  </si>
  <si>
    <t>Распределительные тепловые сети</t>
  </si>
  <si>
    <t>Фактические потери тепловой энергии</t>
  </si>
  <si>
    <t>Всего в % от отпущенной тепловой энергии в тепловые сети</t>
  </si>
  <si>
    <t>Таблица П12.4. Динамика изменения нормативных показателей функционирования тепловых сетей в зоне деятельности единой теплоснабжающей организации МУП Кантемировское ПАП в 2021 году актуализации схемы теплоснабжения</t>
  </si>
  <si>
    <t>Удельный расход сетевой воды напередачу тепловой энергии, т/ Гкал</t>
  </si>
  <si>
    <t>Удельный расход электроэнергии на передачу тепловой энергии, кВт-ч/Гкал</t>
  </si>
  <si>
    <t>Удельное (отнесенное к материальной характеристике количество прекращения теплоснабжения в отопительный период, 1/ кв.м./год</t>
  </si>
  <si>
    <t>Таблица П15.3. Тепловой баланс системы теплоснабжения на базе котельной N ... в зоне деятельности единой теплоснабжающей организации N ... за А-тый год актуализации схемы теплоснабжения, Гкал/ч</t>
  </si>
  <si>
    <t>Наименование показателя</t>
  </si>
  <si>
    <t>Установленная тепловая мощность, в том числе:</t>
  </si>
  <si>
    <t>Располагаемая тепловая мощность станции</t>
  </si>
  <si>
    <t>Затраты тепла на собственные нужды станции в горячей воде</t>
  </si>
  <si>
    <t>Потери в тепловых сетях в горячей воде</t>
  </si>
  <si>
    <t>Расчетная нагрузка на хозяйственные нужды</t>
  </si>
  <si>
    <t>Присоединенная договорная тепловая нагрузка в горячей воде</t>
  </si>
  <si>
    <t>Присоединенная расчетная тепловая нагрузка в горячей воде (на коллекторах станции), в том числе:</t>
  </si>
  <si>
    <t>отопление</t>
  </si>
  <si>
    <t>вентиляция</t>
  </si>
  <si>
    <t>горячее водоснабжение</t>
  </si>
  <si>
    <t>Резерв/дефицит тепловой мощности (по договорной нагрузке)</t>
  </si>
  <si>
    <t>Резерв/дефицит тепловой мощности (по фактической нагрузке)</t>
  </si>
  <si>
    <t>Располагаемая тепловая мощность нетто (с учетом затрат на собственные нужды станции) при аварийном выводе самого мощного котла</t>
  </si>
  <si>
    <t>Максимально допустимое значение тепловой нагрузки на коллекторах станции при аварийном выводе самого мощного пикового котла/турбоагрегата</t>
  </si>
  <si>
    <t>Зона действия источника тепловой мощности, га</t>
  </si>
  <si>
    <t>Плотность тепловой нагрузки, Гкал/ч/га</t>
  </si>
  <si>
    <r>
      <t>Таблица П16.1. Годовой расход теплоносителя источника тепловой энергии N ... в зоне деятельности единой теплоснабжающей организации N ... за А-тый год актуализации схемы теплоснабжения, тыс. м</t>
    </r>
    <r>
      <rPr>
        <b/>
        <vertAlign val="superscript"/>
        <sz val="12"/>
        <color rgb="FF26282F"/>
        <rFont val="Times New Roman"/>
        <family val="1"/>
        <charset val="204"/>
      </rPr>
      <t> 3</t>
    </r>
  </si>
  <si>
    <t>Всего подпитка тепловой сети, в том числе:</t>
  </si>
  <si>
    <t>нормативные утечки теплоносителя в сетях</t>
  </si>
  <si>
    <t>сверхнормативный расход воды</t>
  </si>
  <si>
    <t>Расход воды на ГВС</t>
  </si>
  <si>
    <t xml:space="preserve">Таблица П16.2. Баланс производительности водоподготовительных установок (далее - ВПУ) в системе теплоснабжения на базе источника тепловой энергии N ... в зоне деятельности единой теплоснабжающей организации N ... за А-тый год актуализации схемы </t>
  </si>
  <si>
    <t>Параметр</t>
  </si>
  <si>
    <t>Единицы измерения</t>
  </si>
  <si>
    <t>Производительность ВПУ</t>
  </si>
  <si>
    <t>т/ч</t>
  </si>
  <si>
    <t>Срок службы</t>
  </si>
  <si>
    <t>лет</t>
  </si>
  <si>
    <t>Количество баков-аккумуляторов теплоносителя</t>
  </si>
  <si>
    <t>ед.</t>
  </si>
  <si>
    <t>Общая емкость баков-аккумуляторов</t>
  </si>
  <si>
    <t>Расчетный часовой расход для подпитки системы теплоснабжения</t>
  </si>
  <si>
    <t>нормативные утечки теплоносителя</t>
  </si>
  <si>
    <t>сверхнормативные утечки теплоносителя</t>
  </si>
  <si>
    <t>Отпуск теплоносителя из тепловых сетей на цели ГВС</t>
  </si>
  <si>
    <t>Объем аварийной подпитки (химически не обработанной и не деаэрированной водой)</t>
  </si>
  <si>
    <t>Резерв (+) / дефицит (-) ВПУ</t>
  </si>
  <si>
    <t>Доля резерва</t>
  </si>
  <si>
    <t>%</t>
  </si>
  <si>
    <t>Таблица П17.2. Топливный баланс системы теплоснабжения, образованной на базе котельной N ... в зоне деятельности единой теплоснабжающей организации N ..., за А-тый год актуализации схемы теплоснабжения</t>
  </si>
  <si>
    <t>Баланс топлива за год</t>
  </si>
  <si>
    <t>Израсходовано топлива</t>
  </si>
  <si>
    <t>Остаток топлива, т.</t>
  </si>
  <si>
    <t xml:space="preserve">натурального топлива, </t>
  </si>
  <si>
    <t>Низшая теплота</t>
  </si>
  <si>
    <t>сгорания, ккал/кг</t>
  </si>
  <si>
    <r>
      <t>(ккал/нм</t>
    </r>
    <r>
      <rPr>
        <vertAlign val="superscript"/>
        <sz val="12"/>
        <color theme="1"/>
        <rFont val="Times New Roman"/>
        <family val="1"/>
        <charset val="204"/>
      </rPr>
      <t> 3</t>
    </r>
    <r>
      <rPr>
        <sz val="12"/>
        <color theme="1"/>
        <rFont val="Times New Roman"/>
        <family val="1"/>
        <charset val="204"/>
      </rPr>
      <t>)</t>
    </r>
  </si>
  <si>
    <t xml:space="preserve">Всего, т. натурального топлива, </t>
  </si>
  <si>
    <t>Всего, в т. условного топлива</t>
  </si>
  <si>
    <t>Остаток топлива на начало года, т. натурального топлива, тыс.м.куб.</t>
  </si>
  <si>
    <t>Приход топлива за год, т. натурального топлива, тыс.м.куб.</t>
  </si>
  <si>
    <t>Таблица П19.4. Технико-экономические показатели в зоне деятельности единой теплоснабжающей организации N ... за А-тый год актуализации схемы теплоснабжения (с НДС)</t>
  </si>
  <si>
    <t>N</t>
  </si>
  <si>
    <t>Един. изм.</t>
  </si>
  <si>
    <t>Отпуск тепловой энергии, поставляемой с коллекторов источников тепловой энергии, всего</t>
  </si>
  <si>
    <t>тыс. Гкал</t>
  </si>
  <si>
    <t>в том числе источников комбинированной выработки с установленной электрической мощностью 25 МВт и более</t>
  </si>
  <si>
    <t>Покупная тепловая энергия</t>
  </si>
  <si>
    <t>Расход тепловой энергии на хозяйственные нужды</t>
  </si>
  <si>
    <t>Отпуск тепловой энергии из тепловых сетей</t>
  </si>
  <si>
    <t>Потери тепловой энергии в сети (нормативные)</t>
  </si>
  <si>
    <t>то же в %</t>
  </si>
  <si>
    <t>Отпуск тепловой энергии из тепловой сети (полезный отпуск)</t>
  </si>
  <si>
    <t>Операционные (подконтрольные) расходы</t>
  </si>
  <si>
    <t>тыс. руб.</t>
  </si>
  <si>
    <t>Неподконтрольные расходы</t>
  </si>
  <si>
    <t>Расходы на приобретение (производство) энергетических ресурсов, холодной воды и теплоносителя</t>
  </si>
  <si>
    <t>Прибыль</t>
  </si>
  <si>
    <t>Таблица П20.1. Средние тарифы на отпущенную тепловую энергию в зонах деятельности единой теплоснабжающей организации N ... за А-тый год актуализации схемы теплоснабжения (без НДС), руб./Гкал</t>
  </si>
  <si>
    <t>Наименование</t>
  </si>
  <si>
    <t>Таблица П20.2. Количество отпущенной тепловой энергии в зонах деятельности единой теплоснабжающей организации N ... за А-тый год актуализации схемы теплоснабжения, тыс. Гкал</t>
  </si>
  <si>
    <t>Таблица П23.1. Тепловая нагрузка в поселении, городском округе, городе федерального значения за А-тый год актуализации схемы теплоснабжения</t>
  </si>
  <si>
    <t>N зоны</t>
  </si>
  <si>
    <t>Наименование ЕТО</t>
  </si>
  <si>
    <t>Расчетные тепловые нагрузки, Гкал/ч</t>
  </si>
  <si>
    <t>Всего суммарная нагрузка</t>
  </si>
  <si>
    <t>население</t>
  </si>
  <si>
    <t>прочие</t>
  </si>
  <si>
    <t>отопление и вентиляция</t>
  </si>
  <si>
    <t>суммарная нагрузка</t>
  </si>
  <si>
    <t>Таблица П23.2. Потребление тепловой энергии потребителями систем теплоснабжения в поселении, городском округе, городе федерального значения за А-тый год актуализации схемы теплоснабжения</t>
  </si>
  <si>
    <t>Потребление тепловой энергии, тыс. Гкал</t>
  </si>
  <si>
    <t>Всего сумм. потр.</t>
  </si>
  <si>
    <t>Отопление и вентиляция</t>
  </si>
  <si>
    <t>Горячее водоснабжение</t>
  </si>
  <si>
    <t>Суммарное потребление</t>
  </si>
  <si>
    <t>суммарное потребление</t>
  </si>
  <si>
    <t>Стоимость проектов</t>
  </si>
  <si>
    <t>А</t>
  </si>
  <si>
    <t>А+1</t>
  </si>
  <si>
    <t>А+2</t>
  </si>
  <si>
    <t>А+3</t>
  </si>
  <si>
    <t>А+4</t>
  </si>
  <si>
    <t>А+5</t>
  </si>
  <si>
    <t>...</t>
  </si>
  <si>
    <t>А+10</t>
  </si>
  <si>
    <t>А+15</t>
  </si>
  <si>
    <t>ПИР и ПСД</t>
  </si>
  <si>
    <t>Оборудование</t>
  </si>
  <si>
    <t>Строительно-монтажные и пусконаладочные работы</t>
  </si>
  <si>
    <t>Всего капитальные затраты</t>
  </si>
  <si>
    <t>Непредвиденные расходы</t>
  </si>
  <si>
    <t>НДС</t>
  </si>
  <si>
    <t>Всего стоимость проекта</t>
  </si>
  <si>
    <t>Проставить стоимость и добавить, что еще планировали</t>
  </si>
  <si>
    <t>Таблица П43.1. Объемы нового строительства тепловых сетей в зоне деятельности единой теплоснабжающей организации N ... для обеспечения перспективных приростов тепловой нагрузки (присоединения новых потребителей тепловой энергии)</t>
  </si>
  <si>
    <t>Источник</t>
  </si>
  <si>
    <t>Наименование начала участки</t>
  </si>
  <si>
    <t>Наименование конца участка</t>
  </si>
  <si>
    <t>Перспективный потребитель</t>
  </si>
  <si>
    <t>Протяженность участка, м</t>
  </si>
  <si>
    <t>Год строительства/ реконструкции</t>
  </si>
  <si>
    <t>Вид прокладки тепловой сети</t>
  </si>
  <si>
    <t>Теплоизоляционный материал</t>
  </si>
  <si>
    <t>Затраты с НДС, тыс. руб.</t>
  </si>
  <si>
    <t>Таблица П43.2. Объемы реконструкции тепловых сетей в зоне деятельности единой теплоснабжающей организации N ... для обеспечения перспективных приростов тепловой нагрузки (подключения новых потребителей тепловой энергии), в том числе с увеличением диаметров трубопроводов</t>
  </si>
  <si>
    <t>Наименование начала участка</t>
  </si>
  <si>
    <t>Длина участка, м</t>
  </si>
  <si>
    <t>строительства/ реконструкции</t>
  </si>
  <si>
    <t>Существующий условный диаметр, мм</t>
  </si>
  <si>
    <t>Перспективный условный диаметр, мм</t>
  </si>
  <si>
    <t>Таблица П43.3. Объемы строительства насосных станций на тепловых сетях в зоне деятельности единой теплоснабжающей организации N ...</t>
  </si>
  <si>
    <t>Наименование насосной станции, место установки</t>
  </si>
  <si>
    <t>Год строительства/реконструкции</t>
  </si>
  <si>
    <t>Необходимый напор, создаваемый насосной станцией, м</t>
  </si>
  <si>
    <t xml:space="preserve">Производительность насоса, </t>
  </si>
  <si>
    <t>Итого:</t>
  </si>
  <si>
    <t>Таблица П43.4. Объемы строительства тепловых сетей в зоне деятельности единой теплоснабжающей организации N ... для повышения эффективности функционирования системы теплоснабжения</t>
  </si>
  <si>
    <t>Таблица П43.5. Капитальные вложения в реализацию мероприятий по новому строительству, реконструкции и (или) модернизации тепловых сетей и сооружений на них в зоне деятельности единой теплоснабжающей организации N ..., тыс. руб.</t>
  </si>
  <si>
    <t>Группа проектов 1-2. "Тепловые сети и сооружения на них"</t>
  </si>
  <si>
    <t>Всего капитальные затраты, без НДС</t>
  </si>
  <si>
    <t>Всего стоимость группы проектов</t>
  </si>
  <si>
    <t>накопленным итогом</t>
  </si>
  <si>
    <t>Подгруппа проектов 1-2.1 "Реконструкция тепловых сетей для обеспечения надежности теплоснабжения потребителей, в том числе в связи с исчерпанием эксплуатационного ресурса"</t>
  </si>
  <si>
    <t>Всего стоимость подгруппы проектов</t>
  </si>
  <si>
    <t>Всего стоимость подгруппы проектов накопленным итогом</t>
  </si>
  <si>
    <t>Подгруппа проектов 1-2.2 "Новое строительство тепловых сетей для обеспечения перспективной тепловой нагрузки"</t>
  </si>
  <si>
    <t>Проект 1-2.2.1 "Новое строительство тепловых сетей для обеспечения перспективной тепловой нагрузки в зоне действия ТЭЦ-2"</t>
  </si>
  <si>
    <t>Всего стоимость проекта накопленным итогом</t>
  </si>
  <si>
    <t>Проект 1-2.2.2 "Новое строительство тепловых сетей для обеспечения перспективной тепловой нагрузки в зоне действия ТЭЦ"</t>
  </si>
  <si>
    <t>Таблица П44.2. Показатели качества горячего водоснабжения в зоне деятельности единой теплоснабжающей организации N</t>
  </si>
  <si>
    <t>Показатели качества ГВС</t>
  </si>
  <si>
    <t>Число часов работы в год</t>
  </si>
  <si>
    <t>Число часов работы в год с температурой, превышающей 65°С</t>
  </si>
  <si>
    <t>Число часов работы в год с температурой ниже 45°С</t>
  </si>
  <si>
    <t>Количество проб с неудовлетворительными показателями "мутность и цветность"</t>
  </si>
  <si>
    <t>Количество жалоб на качество горячего водоснабжения</t>
  </si>
  <si>
    <t>Относительное количество жалоб на качество горячего водоснабжения (определяется как количество жалоб к количеству обслуживаемых жителей)</t>
  </si>
  <si>
    <t>Таблица П44.3. Источники финансирования в зоне деятельности единой теплоснабжающей организации N ...</t>
  </si>
  <si>
    <t>Реестровый номер здания</t>
  </si>
  <si>
    <t>Номер проекта</t>
  </si>
  <si>
    <t>Потребность в инвестициях, тыс. руб.</t>
  </si>
  <si>
    <t>Средства на кап. ремонт здания, тыс.</t>
  </si>
  <si>
    <t>руб.</t>
  </si>
  <si>
    <t>Целевые средства бюджета, тыс. руб.</t>
  </si>
  <si>
    <t>Таблица П45.4. Прогнозные значения выработки тепловой энергии источниками тепловой энергии (котельными) в зоне деятельности единой теплоснабжающей организации N ..., Гкал</t>
  </si>
  <si>
    <t>N котельной</t>
  </si>
  <si>
    <t>Наименование котельной</t>
  </si>
  <si>
    <t>Выработка тепловой энергии</t>
  </si>
  <si>
    <t>уголь</t>
  </si>
  <si>
    <t>уголь/газ</t>
  </si>
  <si>
    <t>Всего природный газ</t>
  </si>
  <si>
    <t>Всего уголь</t>
  </si>
  <si>
    <t>Всего СУГ</t>
  </si>
  <si>
    <t>Итого</t>
  </si>
  <si>
    <t>Таблица П45.5. Удельный расход условного топлива на выработку тепловой энергии источниками тепловой энергии (котельными) в зоне деятельности единой теплоснабжающей организации N..., кг условного топлива/Гкал</t>
  </si>
  <si>
    <t>Удельный расход условного топлива</t>
  </si>
  <si>
    <t>Таблица П45.6. Прогнозные значения расходов условного топлива на выработку тепловой энергии источниками тепловой энергии (котельными) в зоне деятельности единой теплоснабжающей организации N..., тонн условного топлива</t>
  </si>
  <si>
    <t>Расход условного топлива</t>
  </si>
  <si>
    <t xml:space="preserve">Таблица П45.7. Прогнозные значения расходов натурального топлива на выработку тепловой энергии источниками тепловой энергии (котельными) в зоне деятельности единой теплоснабжающей организации N..., </t>
  </si>
  <si>
    <t xml:space="preserve"> натурального топлива</t>
  </si>
  <si>
    <t xml:space="preserve">Расход натурального топлива, </t>
  </si>
  <si>
    <t xml:space="preserve">Таблица П45.8. Максимальный часовой расход натурального топлива на выработку тепловой энергии на источниках тепловой энергии в зоне деятельности единой теплоснабжающей организации N ... (зимний период), </t>
  </si>
  <si>
    <t>Максимальный часовой расход натурального топлива</t>
  </si>
  <si>
    <t xml:space="preserve">Таблица П45.9. Максимальный часовой расход натурального топлива на выработку тепловой энергии на источниках тепловой энергии в зоне деятельности единой теплоснабжающей организации N ... (летний период), </t>
  </si>
  <si>
    <t>Таблица П45.10. Нормативные запасы топлива на котельных в зоне деятельности единой теплоснабжающей организации N ...</t>
  </si>
  <si>
    <t>ННЗТ уголь, тонн натурального топлива</t>
  </si>
  <si>
    <t>ННЗТ сжиженный газ, тонн натурального топлива</t>
  </si>
  <si>
    <t>НЭЗТ уголь, тонн натурального топлива</t>
  </si>
  <si>
    <t>НЭЗТ сжиженный газ, тонн натурального топлива</t>
  </si>
  <si>
    <t>ОНЗТ уголь, тонн натурального топлива</t>
  </si>
  <si>
    <t>ОНЗТ сжиженный газ, тонн натурального топлива</t>
  </si>
  <si>
    <t>Таблица П47.1. Планируемые капитальные вложения в реализацию мероприятий по новому строительству, реконструкции, техническому перевооружению и (или) модернизации в зоне деятельности единой теплоснабжающей организации N ..., тыс. руб.</t>
  </si>
  <si>
    <t>Проекты ЕТО N 002</t>
  </si>
  <si>
    <t>Всего стоимость проектов</t>
  </si>
  <si>
    <t>Всего смета проектов накопленным итогом</t>
  </si>
  <si>
    <t>Группа проектов 002.01.00.000 "Источники теплоснабжения"</t>
  </si>
  <si>
    <t>Всего стоимость группы проектов накопленным итогом</t>
  </si>
  <si>
    <t>Подгруппа проектов 002.01.02.000 "Реконструкция источников теплоснабжения"</t>
  </si>
  <si>
    <t>Подгруппа проектов 002.01.02.001 "Экспертиза промышленной безопасности паровой турбины ПТ 80/100-130/13 ст. N 1"</t>
  </si>
  <si>
    <t>Подгруппа проектов 002.01.02.017 "Замена паровой турбины ПТ 80/100-130/13 ст. N 1 на модернизированный образец"</t>
  </si>
  <si>
    <t>Подгруппа проектов 002.02.00.000 "Тепловые сети и сооружения на них "</t>
  </si>
  <si>
    <t>Таблица П47.3. Тарифно-балансовая модель котельной в зоне деятельности единой теплоснабжающей организации N ... с учетом предложений по техническому перевооружению</t>
  </si>
  <si>
    <t>Показатели</t>
  </si>
  <si>
    <t>Ед. изм.</t>
  </si>
  <si>
    <t>Установленная тепловая мощность котельной</t>
  </si>
  <si>
    <t>Гкал/ч</t>
  </si>
  <si>
    <t>Ввод мощности</t>
  </si>
  <si>
    <t>Вывод мощности</t>
  </si>
  <si>
    <t>Средневзвешенный срок службы котлоагрегатов</t>
  </si>
  <si>
    <t>Располагаемая мощность оборудования</t>
  </si>
  <si>
    <t>Собственные нужды</t>
  </si>
  <si>
    <t>Потери мощности в тепловой сети</t>
  </si>
  <si>
    <t>Хозяйственные нужды</t>
  </si>
  <si>
    <t>Расчетная присоединенная тепловая нагрузка, в том числе:</t>
  </si>
  <si>
    <t>Отопление</t>
  </si>
  <si>
    <t>Вентиляция</t>
  </si>
  <si>
    <t>ГВС</t>
  </si>
  <si>
    <t>Резерв (+)/дефицит (-) тепловой мощности</t>
  </si>
  <si>
    <t>Доля резерва (от установленной мощности)</t>
  </si>
  <si>
    <t>Резерв с N-1</t>
  </si>
  <si>
    <t>Тепловая энергия</t>
  </si>
  <si>
    <t>Выработано тепловой энергии</t>
  </si>
  <si>
    <t>Собственные нужды котельной</t>
  </si>
  <si>
    <t>Отпущено с коллекторов</t>
  </si>
  <si>
    <t>Потери при передаче по тепловым сетям</t>
  </si>
  <si>
    <t>То же в %</t>
  </si>
  <si>
    <t>Полезный отпуск тепловой энергии</t>
  </si>
  <si>
    <t>Затрачено топлива на выработку тепловой энергии</t>
  </si>
  <si>
    <t>тыс. т у.т.</t>
  </si>
  <si>
    <t>Средневзвешенный НУР</t>
  </si>
  <si>
    <t>кг у.т/Гкал</t>
  </si>
  <si>
    <t>Средневзвешенный КПД котлоагрегатов</t>
  </si>
  <si>
    <t>Тепловой эквивалент затраченного топлива</t>
  </si>
  <si>
    <t>Средневзвешенный КИТТ выработки</t>
  </si>
  <si>
    <t>Средневзвешенный КИТТ выработки и передачи</t>
  </si>
  <si>
    <t>Затраты на выработку тепловой энергии</t>
  </si>
  <si>
    <t>Сырье, основные материалы</t>
  </si>
  <si>
    <t>Вспомогательные материалы, в том числе:</t>
  </si>
  <si>
    <t>материалы на эксплуатацию, в том числе:</t>
  </si>
  <si>
    <t>материалы на ремонт</t>
  </si>
  <si>
    <t>вода на технологические цели</t>
  </si>
  <si>
    <t>плата за пользование водными объектами</t>
  </si>
  <si>
    <t>Работы и услуги производственного характера</t>
  </si>
  <si>
    <t>в том числе услуги по подрядному ремонту</t>
  </si>
  <si>
    <t>тыс. тут</t>
  </si>
  <si>
    <t>услуги транспорта</t>
  </si>
  <si>
    <t>услуги водоснабжения</t>
  </si>
  <si>
    <t>услуги по пуско-наладке</t>
  </si>
  <si>
    <t>расходы по испытаниям и опытам</t>
  </si>
  <si>
    <t>Топливо на технологические цели</t>
  </si>
  <si>
    <t>Покупная энергия всего, в том числе:</t>
  </si>
  <si>
    <t>покупная электрическая энергия на технологические цели</t>
  </si>
  <si>
    <t>покупная тепловая энергия от ведомственных котельных</t>
  </si>
  <si>
    <t>энергия на хозяйственные нужды</t>
  </si>
  <si>
    <t>Затраты на оплату труда</t>
  </si>
  <si>
    <t>Отчисления на социальные нужды</t>
  </si>
  <si>
    <t>Амортизация основных средств</t>
  </si>
  <si>
    <t>Прочие затраты всего, в том числе:</t>
  </si>
  <si>
    <t>целевые средства на НИОКР</t>
  </si>
  <si>
    <t>средства на страхование</t>
  </si>
  <si>
    <t>плата за предельно допустимые выбросы (сбросы)</t>
  </si>
  <si>
    <t>отчисления в ремонтный фонд (в случае его формирования)</t>
  </si>
  <si>
    <t>водный налог (ГЭС)</t>
  </si>
  <si>
    <t>непроизводственные расходы (налоги и другие обязательные платежи и сборы)</t>
  </si>
  <si>
    <t>налог на землю</t>
  </si>
  <si>
    <t>налог на имущество</t>
  </si>
  <si>
    <t>транспортный налог</t>
  </si>
  <si>
    <t>другие затраты, относимые на себестоимость продукции, всего, в том числе:</t>
  </si>
  <si>
    <t>арендная плата</t>
  </si>
  <si>
    <t>Итого расходов</t>
  </si>
  <si>
    <t>Расчетные расходы по производству продукции (услуг)</t>
  </si>
  <si>
    <t>Прибыль всего, в том числе:</t>
  </si>
  <si>
    <t>капитальные вложения</t>
  </si>
  <si>
    <t>дивиденды по акциям</t>
  </si>
  <si>
    <t>прибыль на прочие цели, в том числе:</t>
  </si>
  <si>
    <t>% за пользование кредитом</t>
  </si>
  <si>
    <t>услуги банка</t>
  </si>
  <si>
    <t>расходы на демонтаж основных фондов</t>
  </si>
  <si>
    <t>затраты на обучение и подготовку персонала</t>
  </si>
  <si>
    <t>прибыль, облагаемая налогом</t>
  </si>
  <si>
    <t>Налоги, сборы, платежи, всего, в том числе:</t>
  </si>
  <si>
    <t>на прибыль</t>
  </si>
  <si>
    <t>плата за выбросы загрязняющих веществ</t>
  </si>
  <si>
    <t>другие налоги и обязательные сборы и платежи</t>
  </si>
  <si>
    <t>Выпадающие расходы по факту предыдущего года</t>
  </si>
  <si>
    <t>Необходимая валовая выручка</t>
  </si>
  <si>
    <t>руб./Гкал</t>
  </si>
  <si>
    <t>Проект газ</t>
  </si>
  <si>
    <t>Тех.присоединение эл.энергия</t>
  </si>
  <si>
    <t>Подключение водоснабжения</t>
  </si>
  <si>
    <t>котел Хопер-80 2шт</t>
  </si>
  <si>
    <t>насосы подпиточные</t>
  </si>
  <si>
    <t>от котельной</t>
  </si>
  <si>
    <t>Замена участка тепловых сетей котельной с.Писаревка</t>
  </si>
  <si>
    <t>урса, пленка стрэйч, оцинкованное железо</t>
  </si>
  <si>
    <t>надземная</t>
  </si>
  <si>
    <t>133-380м, 76-440м</t>
  </si>
  <si>
    <t>котельная Титаревской школы</t>
  </si>
  <si>
    <t>ввод в здание школы</t>
  </si>
  <si>
    <t>до распределения  жилой застройки многоквартирных домов</t>
  </si>
  <si>
    <t xml:space="preserve">203        102 </t>
  </si>
  <si>
    <t>оборудование КИПиА</t>
  </si>
  <si>
    <t>запорно-регулируемая арматура</t>
  </si>
  <si>
    <t>счетчик газа, электроэнергии, воды</t>
  </si>
  <si>
    <t>оборудование химводоподготовки</t>
  </si>
  <si>
    <t>дымовая труба</t>
  </si>
  <si>
    <t>насосы сетевые 2 шт.</t>
  </si>
  <si>
    <t xml:space="preserve"> ASR-250</t>
  </si>
  <si>
    <t>надземная,рубероид</t>
  </si>
  <si>
    <t>Способ прокладки, изоляция</t>
  </si>
  <si>
    <t>подземная, канальная</t>
  </si>
  <si>
    <t>п/э,надземная,рубероид</t>
  </si>
  <si>
    <t>Кантемировское г/п</t>
  </si>
  <si>
    <t>котельная детского сада п.Охрового завода, ул.Заводская,53</t>
  </si>
  <si>
    <t>котельная с.Митрофановка, проспект Строителей,30А</t>
  </si>
  <si>
    <t>80;63                       76;57</t>
  </si>
  <si>
    <t>подземная     надземная</t>
  </si>
  <si>
    <t>полиэтилен   урса, рубероид</t>
  </si>
  <si>
    <t>поликлиника</t>
  </si>
  <si>
    <t>5 МКД</t>
  </si>
  <si>
    <t>ДК, МКД</t>
  </si>
  <si>
    <t>МКД, здание суда</t>
  </si>
  <si>
    <t>РДК</t>
  </si>
  <si>
    <t>детский сад №1</t>
  </si>
  <si>
    <t>полиэтилен</t>
  </si>
  <si>
    <t>железо</t>
  </si>
  <si>
    <t>Тариф на производство тепловой энергии (1 полугодие)</t>
  </si>
  <si>
    <t>Тариф на производство тепловой энергии (2 полугодие)</t>
  </si>
  <si>
    <t>2022</t>
  </si>
  <si>
    <t>надземная,рубероид,урса</t>
  </si>
  <si>
    <t>Протяженность трубопроводов в двухтрубном исчислении, м</t>
  </si>
  <si>
    <t>подземная, безканальная, рубероид, урса</t>
  </si>
  <si>
    <t>Таблица П10.3. Выработка, отпуск тепловой энергии расход условного топлива по котельным в зоне деятельности единой теплоснабжающей организации МУП Кантемировское ПАП в 2024 году актуализации схемы теплоснабжения</t>
  </si>
  <si>
    <t>Таблица П10.4. Среднегодовая загрузка оборудования котельных в зоне деятельности единой теплоснабжающей организации МУП Кантемировское ПАП в 2024 году актуализации схемы теплоснабжения</t>
  </si>
  <si>
    <t>2023-ый год</t>
  </si>
  <si>
    <t>Таблица П10.1. Состав и технические характеристики основного оборудования котельных в зоне деятельности единой теплоснабжающей организации  МУП Кантемировское ПАП в 2024году актуализации схемы теплоснабжения</t>
  </si>
  <si>
    <t>Таблица П10.5. Статистика отказов отпуска тепловой энергии с коллекторов котельных    в зоне деятельности единой теплоснабжающей организации МУП Кантемировское ПАП в 2023 году актуализации схемы теплоснабжения</t>
  </si>
  <si>
    <t>Таблица П10.6. Динамика теплоснабжения котельных в зоне деятельности единой теплоснабжающей организации МУП Кантемировское ПАП в 2023 году (изменение количества прекращений подачи тепловой энергии потребителям)</t>
  </si>
  <si>
    <t>Таблица П11.1. Общая характеристика магистральных тепловых сетей  в зоне деятельности единой теплоснабжающей организации МУП Кантемировское ПАП в 2024 году актуализации схемы теплоснабжения</t>
  </si>
  <si>
    <t>Таблица П41.1. Капитальные вложения в реализацию мероприятий по строительству котельной п.Охрового завода ул.Школьная,31 в зоне деятельности единой теплоснабжающей организации МУП Кантемировское ПАП, тыс. руб.</t>
  </si>
  <si>
    <t>Таблица П41.1. Капитальные вложения в реализацию мероприятий по строительству котельной Красномолотовского детского сада, х.Соленый в зоне деятельности единой теплоснабжающей организации МУП Кантемировское ПАП, тыс. руб.</t>
  </si>
  <si>
    <t>Таблица П41.1. Капитальные вложения в реализацию мероприятий по строительству котельной Новомарковского детского сада, с.Новомарковка в зоне деятельности единой теплоснабжающей организации МУП Кантемировское ПАП, тыс. руб.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</si>
</sst>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0.000"/>
    <numFmt numFmtId="167" formatCode="#,##0.0000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2628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2"/>
      <color rgb="FF26282F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5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center"/>
      <protection locked="0"/>
    </xf>
    <xf numFmtId="0" fontId="5" fillId="2" borderId="1" xfId="1" applyFont="1" applyFill="1" applyBorder="1" applyAlignment="1" applyProtection="1">
      <alignment horizontal="center"/>
      <protection locked="0"/>
    </xf>
    <xf numFmtId="0" fontId="6" fillId="0" borderId="1" xfId="0" applyFont="1" applyBorder="1"/>
    <xf numFmtId="1" fontId="5" fillId="2" borderId="1" xfId="1" applyNumberFormat="1" applyFont="1" applyFill="1" applyBorder="1" applyAlignment="1" applyProtection="1">
      <alignment horizontal="center" wrapText="1"/>
      <protection locked="0"/>
    </xf>
    <xf numFmtId="164" fontId="5" fillId="2" borderId="1" xfId="1" applyNumberFormat="1" applyFont="1" applyFill="1" applyBorder="1" applyAlignment="1" applyProtection="1">
      <alignment horizontal="center"/>
      <protection locked="0"/>
    </xf>
    <xf numFmtId="165" fontId="5" fillId="2" borderId="1" xfId="1" applyNumberFormat="1" applyFont="1" applyFill="1" applyBorder="1" applyAlignment="1" applyProtection="1">
      <alignment horizontal="center"/>
      <protection locked="0"/>
    </xf>
    <xf numFmtId="3" fontId="5" fillId="2" borderId="1" xfId="1" applyNumberFormat="1" applyFont="1" applyFill="1" applyBorder="1" applyAlignment="1" applyProtection="1">
      <alignment horizontal="center"/>
      <protection locked="0"/>
    </xf>
    <xf numFmtId="164" fontId="5" fillId="2" borderId="1" xfId="1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/>
    <xf numFmtId="0" fontId="1" fillId="0" borderId="0" xfId="0" applyFont="1" applyBorder="1" applyAlignment="1">
      <alignment horizontal="center" vertical="center" wrapText="1"/>
    </xf>
    <xf numFmtId="0" fontId="9" fillId="0" borderId="0" xfId="0" applyFont="1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Font="1" applyBorder="1"/>
    <xf numFmtId="165" fontId="1" fillId="0" borderId="1" xfId="0" applyNumberFormat="1" applyFont="1" applyBorder="1" applyAlignment="1">
      <alignment horizontal="center" vertical="center" wrapText="1"/>
    </xf>
    <xf numFmtId="167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7" fillId="2" borderId="1" xfId="1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14" xfId="1" applyFont="1" applyFill="1" applyBorder="1" applyAlignment="1" applyProtection="1">
      <alignment horizontal="center" vertical="center" wrapText="1"/>
      <protection locked="0"/>
    </xf>
    <xf numFmtId="0" fontId="5" fillId="2" borderId="15" xfId="1" applyFont="1" applyFill="1" applyBorder="1" applyAlignment="1" applyProtection="1">
      <alignment horizontal="center" vertical="center" wrapText="1"/>
      <protection locked="0"/>
    </xf>
    <xf numFmtId="0" fontId="5" fillId="2" borderId="12" xfId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3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</cellXfs>
  <cellStyles count="2">
    <cellStyle name="Обычный" xfId="0" builtinId="0"/>
    <cellStyle name="Обычный_Изменения прил.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209550</xdr:colOff>
      <xdr:row>7</xdr:row>
      <xdr:rowOff>0</xdr:rowOff>
    </xdr:to>
    <xdr:pic>
      <xdr:nvPicPr>
        <xdr:cNvPr id="5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81275"/>
          <a:ext cx="209550" cy="247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52</xdr:row>
      <xdr:rowOff>0</xdr:rowOff>
    </xdr:from>
    <xdr:to>
      <xdr:col>4</xdr:col>
      <xdr:colOff>209550</xdr:colOff>
      <xdr:row>53</xdr:row>
      <xdr:rowOff>0</xdr:rowOff>
    </xdr:to>
    <xdr:pic>
      <xdr:nvPicPr>
        <xdr:cNvPr id="7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3708975"/>
          <a:ext cx="209550" cy="247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52</xdr:row>
      <xdr:rowOff>0</xdr:rowOff>
    </xdr:from>
    <xdr:to>
      <xdr:col>6</xdr:col>
      <xdr:colOff>209550</xdr:colOff>
      <xdr:row>53</xdr:row>
      <xdr:rowOff>0</xdr:rowOff>
    </xdr:to>
    <xdr:pic>
      <xdr:nvPicPr>
        <xdr:cNvPr id="1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33699450"/>
          <a:ext cx="209550" cy="247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0</xdr:colOff>
      <xdr:row>52</xdr:row>
      <xdr:rowOff>0</xdr:rowOff>
    </xdr:from>
    <xdr:to>
      <xdr:col>8</xdr:col>
      <xdr:colOff>209550</xdr:colOff>
      <xdr:row>53</xdr:row>
      <xdr:rowOff>0</xdr:rowOff>
    </xdr:to>
    <xdr:pic>
      <xdr:nvPicPr>
        <xdr:cNvPr id="11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6550" y="33699450"/>
          <a:ext cx="209550" cy="247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209550</xdr:colOff>
      <xdr:row>15</xdr:row>
      <xdr:rowOff>247650</xdr:rowOff>
    </xdr:to>
    <xdr:pic>
      <xdr:nvPicPr>
        <xdr:cNvPr id="3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334125"/>
          <a:ext cx="209550" cy="247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7</xdr:col>
      <xdr:colOff>504825</xdr:colOff>
      <xdr:row>4</xdr:row>
      <xdr:rowOff>247650</xdr:rowOff>
    </xdr:to>
    <xdr:pic>
      <xdr:nvPicPr>
        <xdr:cNvPr id="8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1809750"/>
          <a:ext cx="504825" cy="247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5</xdr:col>
      <xdr:colOff>504825</xdr:colOff>
      <xdr:row>6</xdr:row>
      <xdr:rowOff>0</xdr:rowOff>
    </xdr:to>
    <xdr:pic>
      <xdr:nvPicPr>
        <xdr:cNvPr id="9" name="Рисунок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600325"/>
          <a:ext cx="504825" cy="247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22</xdr:row>
      <xdr:rowOff>0</xdr:rowOff>
    </xdr:from>
    <xdr:to>
      <xdr:col>3</xdr:col>
      <xdr:colOff>514350</xdr:colOff>
      <xdr:row>23</xdr:row>
      <xdr:rowOff>47625</xdr:rowOff>
    </xdr:to>
    <xdr:pic>
      <xdr:nvPicPr>
        <xdr:cNvPr id="3" name="Рисунок 1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6019800"/>
          <a:ext cx="514350" cy="247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</xdr:col>
      <xdr:colOff>161925</xdr:colOff>
      <xdr:row>60</xdr:row>
      <xdr:rowOff>295275</xdr:rowOff>
    </xdr:to>
    <xdr:pic>
      <xdr:nvPicPr>
        <xdr:cNvPr id="2" name="Рисунок 1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63750"/>
          <a:ext cx="771525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63</xdr:row>
      <xdr:rowOff>0</xdr:rowOff>
    </xdr:from>
    <xdr:to>
      <xdr:col>4</xdr:col>
      <xdr:colOff>38100</xdr:colOff>
      <xdr:row>64</xdr:row>
      <xdr:rowOff>38100</xdr:rowOff>
    </xdr:to>
    <xdr:pic>
      <xdr:nvPicPr>
        <xdr:cNvPr id="3" name="Рисунок 1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2357675"/>
          <a:ext cx="647700" cy="2476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1</xdr:col>
      <xdr:colOff>409575</xdr:colOff>
      <xdr:row>81</xdr:row>
      <xdr:rowOff>295275</xdr:rowOff>
    </xdr:to>
    <xdr:pic>
      <xdr:nvPicPr>
        <xdr:cNvPr id="4" name="Рисунок 1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482875"/>
          <a:ext cx="1019175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98</xdr:row>
      <xdr:rowOff>0</xdr:rowOff>
    </xdr:from>
    <xdr:to>
      <xdr:col>1</xdr:col>
      <xdr:colOff>457200</xdr:colOff>
      <xdr:row>98</xdr:row>
      <xdr:rowOff>295275</xdr:rowOff>
    </xdr:to>
    <xdr:pic>
      <xdr:nvPicPr>
        <xdr:cNvPr id="5" name="Рисунок 1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570100"/>
          <a:ext cx="1066800" cy="295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5"/>
  <sheetViews>
    <sheetView topLeftCell="A70" workbookViewId="0">
      <selection activeCell="E62" sqref="E62"/>
    </sheetView>
  </sheetViews>
  <sheetFormatPr defaultRowHeight="15"/>
  <cols>
    <col min="1" max="1" width="5" customWidth="1"/>
    <col min="2" max="2" width="24.28515625" customWidth="1"/>
    <col min="3" max="3" width="15.28515625" customWidth="1"/>
    <col min="4" max="4" width="10.7109375" customWidth="1"/>
    <col min="5" max="5" width="13.140625" bestFit="1" customWidth="1"/>
    <col min="10" max="10" width="11.85546875" customWidth="1"/>
    <col min="11" max="11" width="12.7109375" customWidth="1"/>
    <col min="14" max="19" width="9.140625" customWidth="1"/>
  </cols>
  <sheetData>
    <row r="1" spans="1:11" ht="15.75">
      <c r="I1" s="4" t="s">
        <v>32</v>
      </c>
    </row>
    <row r="2" spans="1:11" ht="66.75" customHeight="1">
      <c r="A2" s="116" t="s">
        <v>417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ht="15.75">
      <c r="A3" s="114" t="s">
        <v>0</v>
      </c>
      <c r="B3" s="114" t="s">
        <v>1</v>
      </c>
      <c r="C3" s="114" t="s">
        <v>2</v>
      </c>
      <c r="D3" s="114" t="s">
        <v>3</v>
      </c>
      <c r="E3" s="114" t="s">
        <v>4</v>
      </c>
      <c r="F3" s="114" t="s">
        <v>5</v>
      </c>
      <c r="G3" s="114" t="s">
        <v>6</v>
      </c>
      <c r="H3" s="2" t="s">
        <v>7</v>
      </c>
      <c r="I3" s="114" t="s">
        <v>9</v>
      </c>
      <c r="J3" s="114" t="s">
        <v>10</v>
      </c>
      <c r="K3" s="114" t="s">
        <v>11</v>
      </c>
    </row>
    <row r="4" spans="1:11" ht="63">
      <c r="A4" s="114"/>
      <c r="B4" s="114"/>
      <c r="C4" s="114"/>
      <c r="D4" s="114"/>
      <c r="E4" s="114"/>
      <c r="F4" s="114"/>
      <c r="G4" s="114"/>
      <c r="H4" s="2" t="s">
        <v>8</v>
      </c>
      <c r="I4" s="114"/>
      <c r="J4" s="114"/>
      <c r="K4" s="114"/>
    </row>
    <row r="5" spans="1:11" ht="15.75">
      <c r="A5" s="3"/>
      <c r="B5" s="114" t="s">
        <v>12</v>
      </c>
      <c r="C5" s="114"/>
      <c r="D5" s="114"/>
      <c r="E5" s="114"/>
      <c r="F5" s="114"/>
      <c r="G5" s="114"/>
      <c r="H5" s="114"/>
      <c r="I5" s="114"/>
      <c r="J5" s="114"/>
      <c r="K5" s="114"/>
    </row>
    <row r="6" spans="1:11" ht="24" customHeight="1">
      <c r="A6" s="117">
        <v>5</v>
      </c>
      <c r="B6" s="101" t="s">
        <v>14</v>
      </c>
      <c r="C6" s="7" t="s">
        <v>33</v>
      </c>
      <c r="D6" s="8">
        <v>1</v>
      </c>
      <c r="E6" s="8">
        <v>2007</v>
      </c>
      <c r="F6" s="8">
        <v>8.3146999999999999E-2</v>
      </c>
      <c r="G6" s="117">
        <v>0.16600000000000001</v>
      </c>
      <c r="H6" s="82">
        <v>158.72999999999999</v>
      </c>
      <c r="I6" s="6">
        <v>87</v>
      </c>
      <c r="J6" s="117">
        <v>158.72999999999999</v>
      </c>
      <c r="K6" s="41">
        <v>45128</v>
      </c>
    </row>
    <row r="7" spans="1:11" ht="24.75" customHeight="1">
      <c r="A7" s="119"/>
      <c r="B7" s="102"/>
      <c r="C7" s="7" t="s">
        <v>17</v>
      </c>
      <c r="D7" s="8">
        <v>1</v>
      </c>
      <c r="E7" s="8">
        <v>2019</v>
      </c>
      <c r="F7" s="8">
        <v>8.3146999999999999E-2</v>
      </c>
      <c r="G7" s="119"/>
      <c r="H7" s="82">
        <v>158.72999999999999</v>
      </c>
      <c r="I7" s="6">
        <v>87</v>
      </c>
      <c r="J7" s="119"/>
      <c r="K7" s="41">
        <v>45128</v>
      </c>
    </row>
    <row r="8" spans="1:11">
      <c r="A8" s="108">
        <v>28</v>
      </c>
      <c r="B8" s="101" t="s">
        <v>19</v>
      </c>
      <c r="C8" s="11" t="s">
        <v>34</v>
      </c>
      <c r="D8" s="18">
        <v>1</v>
      </c>
      <c r="E8" s="10">
        <v>2016</v>
      </c>
      <c r="F8" s="12">
        <v>0.89400000000000002</v>
      </c>
      <c r="G8" s="105">
        <v>3.5760000000000001</v>
      </c>
      <c r="H8" s="82">
        <v>158.72999999999999</v>
      </c>
      <c r="I8" s="6">
        <v>91</v>
      </c>
      <c r="J8" s="117">
        <v>158.72999999999999</v>
      </c>
      <c r="K8" s="42">
        <v>44951</v>
      </c>
    </row>
    <row r="9" spans="1:11">
      <c r="A9" s="103"/>
      <c r="B9" s="109"/>
      <c r="C9" s="11" t="s">
        <v>34</v>
      </c>
      <c r="D9" s="18">
        <v>1</v>
      </c>
      <c r="E9" s="10">
        <v>2016</v>
      </c>
      <c r="F9" s="12">
        <v>0.89400000000000002</v>
      </c>
      <c r="G9" s="106"/>
      <c r="H9" s="82">
        <v>158.72999999999999</v>
      </c>
      <c r="I9" s="6">
        <v>91</v>
      </c>
      <c r="J9" s="118"/>
      <c r="K9" s="42">
        <v>44951</v>
      </c>
    </row>
    <row r="10" spans="1:11" ht="15" customHeight="1">
      <c r="A10" s="103"/>
      <c r="B10" s="109"/>
      <c r="C10" s="11" t="s">
        <v>34</v>
      </c>
      <c r="D10" s="18">
        <v>1</v>
      </c>
      <c r="E10" s="10">
        <v>2016</v>
      </c>
      <c r="F10" s="12">
        <v>0.89400000000000002</v>
      </c>
      <c r="G10" s="106"/>
      <c r="H10" s="82">
        <v>158.72999999999999</v>
      </c>
      <c r="I10" s="6">
        <v>91</v>
      </c>
      <c r="J10" s="118"/>
      <c r="K10" s="42">
        <v>44951</v>
      </c>
    </row>
    <row r="11" spans="1:11">
      <c r="A11" s="104"/>
      <c r="B11" s="102"/>
      <c r="C11" s="11" t="s">
        <v>34</v>
      </c>
      <c r="D11" s="13">
        <v>1</v>
      </c>
      <c r="E11" s="10">
        <v>2016</v>
      </c>
      <c r="F11" s="12">
        <v>0.89400000000000002</v>
      </c>
      <c r="G11" s="107"/>
      <c r="H11" s="82">
        <v>158.72999999999999</v>
      </c>
      <c r="I11" s="6">
        <v>91</v>
      </c>
      <c r="J11" s="119"/>
      <c r="K11" s="42">
        <v>44951</v>
      </c>
    </row>
    <row r="12" spans="1:11" ht="21.75" customHeight="1">
      <c r="A12" s="108">
        <v>29</v>
      </c>
      <c r="B12" s="101" t="s">
        <v>20</v>
      </c>
      <c r="C12" s="11" t="s">
        <v>26</v>
      </c>
      <c r="D12" s="13">
        <v>1</v>
      </c>
      <c r="E12" s="10">
        <v>2000</v>
      </c>
      <c r="F12" s="12">
        <v>0.85899999999999999</v>
      </c>
      <c r="G12" s="105">
        <v>1.718</v>
      </c>
      <c r="H12" s="82">
        <v>158.72999999999999</v>
      </c>
      <c r="I12" s="6">
        <v>80</v>
      </c>
      <c r="J12" s="117">
        <v>158.72999999999999</v>
      </c>
      <c r="K12" s="42">
        <v>45130</v>
      </c>
    </row>
    <row r="13" spans="1:11" ht="24" customHeight="1">
      <c r="A13" s="104"/>
      <c r="B13" s="102"/>
      <c r="C13" s="11" t="s">
        <v>26</v>
      </c>
      <c r="D13" s="13">
        <v>1</v>
      </c>
      <c r="E13" s="7" t="s">
        <v>27</v>
      </c>
      <c r="F13" s="12">
        <v>0.85899999999999999</v>
      </c>
      <c r="G13" s="107"/>
      <c r="H13" s="82">
        <v>158.72999999999999</v>
      </c>
      <c r="I13" s="6">
        <v>80</v>
      </c>
      <c r="J13" s="119"/>
      <c r="K13" s="42">
        <v>45130</v>
      </c>
    </row>
    <row r="14" spans="1:11" ht="24" customHeight="1">
      <c r="A14" s="108">
        <v>30</v>
      </c>
      <c r="B14" s="101" t="s">
        <v>21</v>
      </c>
      <c r="C14" s="11" t="s">
        <v>34</v>
      </c>
      <c r="D14" s="18">
        <v>1</v>
      </c>
      <c r="E14" s="7" t="s">
        <v>410</v>
      </c>
      <c r="F14" s="12">
        <v>0.43</v>
      </c>
      <c r="G14" s="105">
        <v>1.29</v>
      </c>
      <c r="H14" s="82">
        <v>158.72999999999999</v>
      </c>
      <c r="I14" s="6">
        <v>91</v>
      </c>
      <c r="J14" s="117">
        <v>158.72999999999999</v>
      </c>
      <c r="K14" s="42">
        <v>44835</v>
      </c>
    </row>
    <row r="15" spans="1:11" ht="24" customHeight="1">
      <c r="A15" s="103"/>
      <c r="B15" s="109"/>
      <c r="C15" s="11" t="s">
        <v>34</v>
      </c>
      <c r="D15" s="18">
        <v>1</v>
      </c>
      <c r="E15" s="7" t="s">
        <v>410</v>
      </c>
      <c r="F15" s="12">
        <v>0.43</v>
      </c>
      <c r="G15" s="106"/>
      <c r="H15" s="82">
        <v>158.72999999999999</v>
      </c>
      <c r="I15" s="6">
        <v>91</v>
      </c>
      <c r="J15" s="118"/>
      <c r="K15" s="42">
        <v>44835</v>
      </c>
    </row>
    <row r="16" spans="1:11">
      <c r="A16" s="104"/>
      <c r="B16" s="102"/>
      <c r="C16" s="11" t="s">
        <v>34</v>
      </c>
      <c r="D16" s="18">
        <v>1</v>
      </c>
      <c r="E16" s="10">
        <v>2022</v>
      </c>
      <c r="F16" s="12">
        <v>0.43</v>
      </c>
      <c r="G16" s="107"/>
      <c r="H16" s="82">
        <v>158.72999999999999</v>
      </c>
      <c r="I16" s="6">
        <v>91</v>
      </c>
      <c r="J16" s="119"/>
      <c r="K16" s="42">
        <v>44835</v>
      </c>
    </row>
    <row r="17" spans="1:11" ht="25.5" customHeight="1">
      <c r="A17" s="103"/>
      <c r="B17" s="101" t="s">
        <v>36</v>
      </c>
      <c r="C17" s="14" t="s">
        <v>28</v>
      </c>
      <c r="D17" s="13">
        <v>1</v>
      </c>
      <c r="E17" s="10">
        <v>2023</v>
      </c>
      <c r="F17" s="12">
        <v>0.43</v>
      </c>
      <c r="G17" s="103">
        <v>0.86</v>
      </c>
      <c r="H17" s="82">
        <v>158.72999999999999</v>
      </c>
      <c r="I17" s="6">
        <v>91</v>
      </c>
      <c r="J17" s="118"/>
      <c r="K17" s="42">
        <v>44951</v>
      </c>
    </row>
    <row r="18" spans="1:11" ht="21.75" customHeight="1">
      <c r="A18" s="104"/>
      <c r="B18" s="102"/>
      <c r="C18" s="14" t="s">
        <v>28</v>
      </c>
      <c r="D18" s="13">
        <v>1</v>
      </c>
      <c r="E18" s="10">
        <v>2023</v>
      </c>
      <c r="F18" s="12">
        <v>0.43</v>
      </c>
      <c r="G18" s="104"/>
      <c r="H18" s="82">
        <v>158.72999999999999</v>
      </c>
      <c r="I18" s="6">
        <v>91</v>
      </c>
      <c r="J18" s="119"/>
      <c r="K18" s="42">
        <v>44951</v>
      </c>
    </row>
    <row r="19" spans="1:11" ht="18" customHeight="1">
      <c r="A19" s="108">
        <v>32</v>
      </c>
      <c r="B19" s="101" t="s">
        <v>22</v>
      </c>
      <c r="C19" s="11" t="s">
        <v>34</v>
      </c>
      <c r="D19" s="18">
        <v>1</v>
      </c>
      <c r="E19" s="10">
        <v>2023</v>
      </c>
      <c r="F19" s="12">
        <v>0.89400000000000002</v>
      </c>
      <c r="G19" s="108">
        <v>2.6819999999999999</v>
      </c>
      <c r="H19" s="82">
        <v>158.72999999999999</v>
      </c>
      <c r="I19" s="6">
        <v>91</v>
      </c>
      <c r="J19" s="117">
        <v>158.72999999999999</v>
      </c>
      <c r="K19" s="42">
        <v>45168</v>
      </c>
    </row>
    <row r="20" spans="1:11" ht="18" customHeight="1">
      <c r="A20" s="103"/>
      <c r="B20" s="109"/>
      <c r="C20" s="11" t="s">
        <v>34</v>
      </c>
      <c r="D20" s="18">
        <v>1</v>
      </c>
      <c r="E20" s="10">
        <v>2023</v>
      </c>
      <c r="F20" s="12">
        <v>0.89400000000000002</v>
      </c>
      <c r="G20" s="103"/>
      <c r="H20" s="82">
        <v>158.72999999999999</v>
      </c>
      <c r="I20" s="6">
        <v>91</v>
      </c>
      <c r="J20" s="118"/>
      <c r="K20" s="42">
        <v>45168</v>
      </c>
    </row>
    <row r="21" spans="1:11" ht="22.5" customHeight="1">
      <c r="A21" s="104"/>
      <c r="B21" s="102"/>
      <c r="C21" s="11" t="s">
        <v>34</v>
      </c>
      <c r="D21" s="18">
        <v>1</v>
      </c>
      <c r="E21" s="10">
        <v>2023</v>
      </c>
      <c r="F21" s="12">
        <v>0.89400000000000002</v>
      </c>
      <c r="G21" s="104"/>
      <c r="H21" s="82">
        <v>158.72999999999999</v>
      </c>
      <c r="I21" s="6">
        <v>91</v>
      </c>
      <c r="J21" s="119"/>
      <c r="K21" s="42">
        <v>45168</v>
      </c>
    </row>
    <row r="22" spans="1:11" ht="29.25" customHeight="1">
      <c r="A22" s="108">
        <v>33</v>
      </c>
      <c r="B22" s="101" t="s">
        <v>23</v>
      </c>
      <c r="C22" s="7" t="s">
        <v>35</v>
      </c>
      <c r="D22" s="8">
        <v>1</v>
      </c>
      <c r="E22" s="10">
        <v>2018</v>
      </c>
      <c r="F22" s="8">
        <v>0.34399999999999997</v>
      </c>
      <c r="G22" s="105">
        <v>0.68799999999999994</v>
      </c>
      <c r="H22" s="82">
        <v>158.72999999999999</v>
      </c>
      <c r="I22" s="6">
        <v>91</v>
      </c>
      <c r="J22" s="117">
        <v>158.72999999999999</v>
      </c>
      <c r="K22" s="42">
        <v>45130</v>
      </c>
    </row>
    <row r="23" spans="1:11" ht="29.25" customHeight="1">
      <c r="A23" s="104"/>
      <c r="B23" s="102"/>
      <c r="C23" s="7" t="s">
        <v>35</v>
      </c>
      <c r="D23" s="8">
        <v>1</v>
      </c>
      <c r="E23" s="7" t="s">
        <v>31</v>
      </c>
      <c r="F23" s="8">
        <v>0.34399999999999997</v>
      </c>
      <c r="G23" s="107"/>
      <c r="H23" s="82">
        <v>158.72999999999999</v>
      </c>
      <c r="I23" s="6">
        <v>91</v>
      </c>
      <c r="J23" s="119"/>
      <c r="K23" s="42">
        <v>45130</v>
      </c>
    </row>
    <row r="24" spans="1:11" ht="29.25" customHeight="1">
      <c r="A24" s="108">
        <v>34</v>
      </c>
      <c r="B24" s="101" t="s">
        <v>24</v>
      </c>
      <c r="C24" s="11" t="s">
        <v>34</v>
      </c>
      <c r="D24" s="8">
        <v>1</v>
      </c>
      <c r="E24" s="7" t="s">
        <v>410</v>
      </c>
      <c r="F24" s="8">
        <v>0.89400000000000002</v>
      </c>
      <c r="G24" s="105">
        <v>2.6139999999999999</v>
      </c>
      <c r="H24" s="82">
        <v>158.72999999999999</v>
      </c>
      <c r="I24" s="6">
        <v>91</v>
      </c>
      <c r="J24" s="117">
        <v>158.72999999999999</v>
      </c>
      <c r="K24" s="42">
        <v>44835</v>
      </c>
    </row>
    <row r="25" spans="1:11" ht="29.25" customHeight="1">
      <c r="A25" s="103"/>
      <c r="B25" s="109"/>
      <c r="C25" s="7" t="s">
        <v>29</v>
      </c>
      <c r="D25" s="8">
        <v>1</v>
      </c>
      <c r="E25" s="7" t="s">
        <v>18</v>
      </c>
      <c r="F25" s="8">
        <v>0.86</v>
      </c>
      <c r="G25" s="106"/>
      <c r="H25" s="82">
        <v>158.72999999999999</v>
      </c>
      <c r="I25" s="6">
        <v>91</v>
      </c>
      <c r="J25" s="118"/>
      <c r="K25" s="42">
        <v>45130</v>
      </c>
    </row>
    <row r="26" spans="1:11" ht="33.75" customHeight="1">
      <c r="A26" s="104"/>
      <c r="B26" s="102"/>
      <c r="C26" s="7" t="s">
        <v>29</v>
      </c>
      <c r="D26" s="8">
        <v>1</v>
      </c>
      <c r="E26" s="7" t="s">
        <v>18</v>
      </c>
      <c r="F26" s="8">
        <v>0.86</v>
      </c>
      <c r="G26" s="107"/>
      <c r="H26" s="82">
        <v>158.72999999999999</v>
      </c>
      <c r="I26" s="6">
        <v>91</v>
      </c>
      <c r="J26" s="119"/>
      <c r="K26" s="42">
        <v>45130</v>
      </c>
    </row>
    <row r="27" spans="1:11" ht="33.75" customHeight="1">
      <c r="A27" s="108">
        <v>35</v>
      </c>
      <c r="B27" s="101" t="s">
        <v>25</v>
      </c>
      <c r="C27" s="14" t="s">
        <v>389</v>
      </c>
      <c r="D27" s="18">
        <v>1</v>
      </c>
      <c r="E27" s="18">
        <v>2023</v>
      </c>
      <c r="F27" s="18">
        <v>0.215</v>
      </c>
      <c r="G27" s="105">
        <v>0.43</v>
      </c>
      <c r="H27" s="82">
        <v>158.72999999999999</v>
      </c>
      <c r="I27" s="6">
        <v>91</v>
      </c>
      <c r="J27" s="117">
        <v>158.72999999999999</v>
      </c>
      <c r="K27" s="42">
        <v>45168</v>
      </c>
    </row>
    <row r="28" spans="1:11" ht="33.75" customHeight="1">
      <c r="A28" s="104"/>
      <c r="B28" s="102"/>
      <c r="C28" s="14" t="s">
        <v>389</v>
      </c>
      <c r="D28" s="18">
        <v>1</v>
      </c>
      <c r="E28" s="18">
        <v>2023</v>
      </c>
      <c r="F28" s="18">
        <v>0.215</v>
      </c>
      <c r="G28" s="107"/>
      <c r="H28" s="82">
        <v>158.72999999999999</v>
      </c>
      <c r="I28" s="6">
        <v>91</v>
      </c>
      <c r="J28" s="119"/>
      <c r="K28" s="42">
        <v>45168</v>
      </c>
    </row>
    <row r="29" spans="1:11">
      <c r="A29" s="9"/>
      <c r="B29" s="16" t="s">
        <v>37</v>
      </c>
      <c r="C29" s="14"/>
      <c r="D29" s="92">
        <f>SUM(D6:D28)</f>
        <v>23</v>
      </c>
      <c r="E29" s="10"/>
      <c r="F29" s="92"/>
      <c r="G29" s="92">
        <f>SUM(G6:G28)</f>
        <v>14.024000000000001</v>
      </c>
      <c r="H29" s="17"/>
      <c r="I29" s="17"/>
      <c r="J29" s="17"/>
      <c r="K29" s="17"/>
    </row>
    <row r="30" spans="1:1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32.25" customHeight="1">
      <c r="A34" s="113" t="s">
        <v>414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1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126">
      <c r="A36" s="2" t="s">
        <v>0</v>
      </c>
      <c r="B36" s="2" t="s">
        <v>38</v>
      </c>
      <c r="C36" s="2" t="s">
        <v>39</v>
      </c>
      <c r="D36" s="2" t="s">
        <v>40</v>
      </c>
      <c r="E36" s="2" t="s">
        <v>41</v>
      </c>
      <c r="F36" s="2" t="s">
        <v>42</v>
      </c>
      <c r="G36" s="2" t="s">
        <v>43</v>
      </c>
      <c r="H36" s="5"/>
      <c r="I36" s="5"/>
      <c r="J36" s="5"/>
      <c r="K36" s="5"/>
    </row>
    <row r="37" spans="1:11" ht="37.5" customHeight="1">
      <c r="A37" s="6">
        <v>5</v>
      </c>
      <c r="B37" s="20" t="s">
        <v>14</v>
      </c>
      <c r="C37" s="32">
        <v>172.20099999999999</v>
      </c>
      <c r="D37" s="34"/>
      <c r="E37" s="34">
        <v>140.49100000000001</v>
      </c>
      <c r="F37" s="23" t="s">
        <v>50</v>
      </c>
      <c r="G37" s="23">
        <v>157.19</v>
      </c>
      <c r="H37" s="5"/>
      <c r="I37" s="5"/>
      <c r="J37" s="5"/>
      <c r="K37" s="5"/>
    </row>
    <row r="38" spans="1:11" ht="43.5" customHeight="1">
      <c r="A38" s="22">
        <v>22</v>
      </c>
      <c r="B38" s="21" t="s">
        <v>19</v>
      </c>
      <c r="C38" s="32">
        <v>1542.5160000000001</v>
      </c>
      <c r="D38" s="34"/>
      <c r="E38" s="19">
        <v>1308.2560000000001</v>
      </c>
      <c r="F38" s="23" t="s">
        <v>50</v>
      </c>
      <c r="G38" s="34">
        <v>200.73</v>
      </c>
      <c r="H38" s="5"/>
      <c r="I38" s="5"/>
      <c r="J38" s="5"/>
      <c r="K38" s="5"/>
    </row>
    <row r="39" spans="1:11" ht="39" customHeight="1">
      <c r="A39" s="18">
        <v>23</v>
      </c>
      <c r="B39" s="20" t="s">
        <v>20</v>
      </c>
      <c r="C39" s="32">
        <v>1376.66</v>
      </c>
      <c r="D39" s="34"/>
      <c r="E39" s="19">
        <v>1272.9100000000001</v>
      </c>
      <c r="F39" s="23" t="s">
        <v>50</v>
      </c>
      <c r="G39" s="34">
        <v>159.19999999999999</v>
      </c>
      <c r="H39" s="5"/>
      <c r="I39" s="5"/>
      <c r="J39" s="5"/>
      <c r="K39" s="5"/>
    </row>
    <row r="40" spans="1:11" ht="39.75" customHeight="1">
      <c r="A40" s="18">
        <v>24</v>
      </c>
      <c r="B40" s="20" t="s">
        <v>21</v>
      </c>
      <c r="C40" s="32">
        <v>766.57299999999998</v>
      </c>
      <c r="D40" s="34"/>
      <c r="E40" s="19">
        <v>660.43299999999999</v>
      </c>
      <c r="F40" s="23" t="s">
        <v>50</v>
      </c>
      <c r="G40" s="34">
        <v>170.1</v>
      </c>
      <c r="H40" s="5"/>
      <c r="I40" s="5"/>
      <c r="J40" s="5"/>
      <c r="K40" s="5"/>
    </row>
    <row r="41" spans="1:11" ht="40.5" customHeight="1">
      <c r="A41" s="18"/>
      <c r="B41" s="20" t="s">
        <v>36</v>
      </c>
      <c r="C41" s="32">
        <v>1045.8879999999999</v>
      </c>
      <c r="D41" s="34"/>
      <c r="E41" s="19">
        <v>966.18799999999999</v>
      </c>
      <c r="F41" s="23" t="s">
        <v>50</v>
      </c>
      <c r="G41" s="34">
        <v>172.6</v>
      </c>
      <c r="H41" s="5"/>
      <c r="I41" s="5"/>
      <c r="J41" s="5"/>
      <c r="K41" s="5"/>
    </row>
    <row r="42" spans="1:11" ht="42" customHeight="1">
      <c r="A42" s="18">
        <v>26</v>
      </c>
      <c r="B42" s="20" t="s">
        <v>22</v>
      </c>
      <c r="C42" s="32">
        <v>1927.865</v>
      </c>
      <c r="D42" s="34"/>
      <c r="E42" s="19">
        <v>1818.115</v>
      </c>
      <c r="F42" s="23" t="s">
        <v>50</v>
      </c>
      <c r="G42" s="34">
        <v>157.79</v>
      </c>
      <c r="H42" s="5"/>
      <c r="I42" s="5"/>
      <c r="J42" s="5"/>
      <c r="K42" s="5"/>
    </row>
    <row r="43" spans="1:11" ht="52.5" customHeight="1">
      <c r="A43" s="18">
        <v>27</v>
      </c>
      <c r="B43" s="20" t="s">
        <v>23</v>
      </c>
      <c r="C43" s="32">
        <v>576.68299999999999</v>
      </c>
      <c r="D43" s="34"/>
      <c r="E43" s="19">
        <v>515.173</v>
      </c>
      <c r="F43" s="23" t="s">
        <v>50</v>
      </c>
      <c r="G43" s="34">
        <v>161.26</v>
      </c>
      <c r="H43" s="5"/>
      <c r="I43" s="5"/>
      <c r="J43" s="5"/>
      <c r="K43" s="5"/>
    </row>
    <row r="44" spans="1:11" ht="43.5" customHeight="1">
      <c r="A44" s="18">
        <v>28</v>
      </c>
      <c r="B44" s="20" t="s">
        <v>24</v>
      </c>
      <c r="C44" s="32">
        <v>1669.037</v>
      </c>
      <c r="D44" s="34"/>
      <c r="E44" s="19">
        <v>1492.057</v>
      </c>
      <c r="F44" s="23" t="s">
        <v>50</v>
      </c>
      <c r="G44" s="34">
        <v>155.58000000000001</v>
      </c>
      <c r="H44" s="5"/>
      <c r="I44" s="5"/>
      <c r="J44" s="5"/>
      <c r="K44" s="5"/>
    </row>
    <row r="45" spans="1:11" ht="37.5" customHeight="1">
      <c r="A45" s="18">
        <v>29</v>
      </c>
      <c r="B45" s="20" t="s">
        <v>25</v>
      </c>
      <c r="C45" s="32">
        <v>527.14499999999998</v>
      </c>
      <c r="D45" s="34"/>
      <c r="E45" s="19">
        <v>483.51499999999999</v>
      </c>
      <c r="F45" s="23" t="s">
        <v>50</v>
      </c>
      <c r="G45" s="34">
        <v>157.24</v>
      </c>
      <c r="H45" s="5"/>
      <c r="I45" s="5"/>
      <c r="J45" s="5"/>
      <c r="K45" s="5"/>
    </row>
    <row r="46" spans="1:11">
      <c r="A46" s="9"/>
      <c r="B46" s="20" t="s">
        <v>37</v>
      </c>
      <c r="C46" s="35">
        <f>SUM(C37:C45)</f>
        <v>9604.5679999999993</v>
      </c>
      <c r="D46" s="34"/>
      <c r="E46" s="35">
        <f>SUM(E37:E45)</f>
        <v>8657.137999999999</v>
      </c>
      <c r="F46" s="34"/>
      <c r="G46" s="34"/>
      <c r="H46" s="5"/>
      <c r="I46" s="5"/>
      <c r="J46" s="5"/>
      <c r="K46" s="5"/>
    </row>
    <row r="47" spans="1:1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44.25" customHeight="1">
      <c r="A49" s="113" t="s">
        <v>415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</row>
    <row r="50" spans="1:1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16.5" customHeight="1">
      <c r="A51" s="114" t="s">
        <v>45</v>
      </c>
      <c r="B51" s="114" t="s">
        <v>46</v>
      </c>
      <c r="C51" s="114" t="s">
        <v>47</v>
      </c>
      <c r="D51" s="114" t="s">
        <v>416</v>
      </c>
      <c r="E51" s="114"/>
      <c r="F51" s="5"/>
      <c r="G51" s="5"/>
      <c r="H51" s="5"/>
      <c r="I51" s="5"/>
      <c r="J51" s="5"/>
      <c r="K51" s="5"/>
    </row>
    <row r="52" spans="1:11" ht="63">
      <c r="A52" s="114"/>
      <c r="B52" s="114"/>
      <c r="C52" s="114"/>
      <c r="D52" s="25" t="s">
        <v>48</v>
      </c>
      <c r="E52" s="25" t="s">
        <v>49</v>
      </c>
      <c r="F52" s="5"/>
      <c r="G52" s="5"/>
      <c r="H52" s="5"/>
      <c r="I52" s="5"/>
      <c r="J52" s="5"/>
      <c r="K52" s="5"/>
    </row>
    <row r="53" spans="1:11" ht="36">
      <c r="A53" s="23">
        <v>5</v>
      </c>
      <c r="B53" s="20" t="s">
        <v>14</v>
      </c>
      <c r="C53" s="23">
        <f>G6</f>
        <v>0.16600000000000001</v>
      </c>
      <c r="D53" s="32">
        <f t="shared" ref="D53:D61" si="0">C37</f>
        <v>172.20099999999999</v>
      </c>
      <c r="E53" s="38">
        <f t="shared" ref="E53:E61" si="1">D53/C53</f>
        <v>1037.3554216867469</v>
      </c>
      <c r="F53" s="5"/>
      <c r="G53" s="5"/>
      <c r="H53" s="5"/>
      <c r="I53" s="5"/>
      <c r="J53" s="5"/>
      <c r="K53" s="5"/>
    </row>
    <row r="54" spans="1:11" ht="36">
      <c r="A54" s="24">
        <v>22</v>
      </c>
      <c r="B54" s="37" t="s">
        <v>19</v>
      </c>
      <c r="C54" s="34">
        <f>G8</f>
        <v>3.5760000000000001</v>
      </c>
      <c r="D54" s="32">
        <f t="shared" si="0"/>
        <v>1542.5160000000001</v>
      </c>
      <c r="E54" s="38">
        <f t="shared" si="1"/>
        <v>431.35234899328862</v>
      </c>
      <c r="F54" s="5"/>
      <c r="G54" s="5"/>
      <c r="H54" s="5"/>
      <c r="I54" s="5"/>
      <c r="J54" s="5"/>
      <c r="K54" s="5"/>
    </row>
    <row r="55" spans="1:11" ht="36">
      <c r="A55" s="18">
        <v>23</v>
      </c>
      <c r="B55" s="36" t="s">
        <v>20</v>
      </c>
      <c r="C55" s="34">
        <f>G12</f>
        <v>1.718</v>
      </c>
      <c r="D55" s="32">
        <f t="shared" si="0"/>
        <v>1376.66</v>
      </c>
      <c r="E55" s="38">
        <f t="shared" si="1"/>
        <v>801.31548311990696</v>
      </c>
      <c r="F55" s="5"/>
      <c r="G55" s="5"/>
      <c r="H55" s="5"/>
      <c r="I55" s="5"/>
      <c r="J55" s="5"/>
      <c r="K55" s="5"/>
    </row>
    <row r="56" spans="1:11" ht="36">
      <c r="A56" s="18">
        <v>24</v>
      </c>
      <c r="B56" s="36" t="s">
        <v>21</v>
      </c>
      <c r="C56" s="34">
        <f>G14</f>
        <v>1.29</v>
      </c>
      <c r="D56" s="32">
        <f t="shared" si="0"/>
        <v>766.57299999999998</v>
      </c>
      <c r="E56" s="38">
        <f t="shared" si="1"/>
        <v>594.24263565891465</v>
      </c>
      <c r="F56" s="5"/>
      <c r="G56" s="5"/>
      <c r="H56" s="5"/>
      <c r="I56" s="5"/>
      <c r="J56" s="5"/>
      <c r="K56" s="5"/>
    </row>
    <row r="57" spans="1:11" ht="36.75" customHeight="1">
      <c r="A57" s="18"/>
      <c r="B57" s="36" t="s">
        <v>36</v>
      </c>
      <c r="C57" s="34">
        <f>G17</f>
        <v>0.86</v>
      </c>
      <c r="D57" s="32">
        <f t="shared" si="0"/>
        <v>1045.8879999999999</v>
      </c>
      <c r="E57" s="38">
        <f t="shared" si="1"/>
        <v>1216.1488372093022</v>
      </c>
      <c r="F57" s="5"/>
      <c r="G57" s="5"/>
      <c r="H57" s="5"/>
      <c r="I57" s="5"/>
      <c r="J57" s="5"/>
      <c r="K57" s="5"/>
    </row>
    <row r="58" spans="1:11" ht="33.75" customHeight="1">
      <c r="A58" s="18">
        <v>26</v>
      </c>
      <c r="B58" s="36" t="s">
        <v>22</v>
      </c>
      <c r="C58" s="34">
        <f>G19</f>
        <v>2.6819999999999999</v>
      </c>
      <c r="D58" s="32">
        <f t="shared" si="0"/>
        <v>1927.865</v>
      </c>
      <c r="E58" s="38">
        <f t="shared" si="1"/>
        <v>718.81618195376586</v>
      </c>
      <c r="F58" s="5"/>
      <c r="G58" s="5"/>
      <c r="H58" s="5"/>
      <c r="I58" s="5"/>
      <c r="J58" s="5"/>
      <c r="K58" s="5"/>
    </row>
    <row r="59" spans="1:11" ht="48">
      <c r="A59" s="18">
        <v>27</v>
      </c>
      <c r="B59" s="36" t="s">
        <v>23</v>
      </c>
      <c r="C59" s="34">
        <f>G22</f>
        <v>0.68799999999999994</v>
      </c>
      <c r="D59" s="32">
        <f t="shared" si="0"/>
        <v>576.68299999999999</v>
      </c>
      <c r="E59" s="38">
        <f t="shared" si="1"/>
        <v>838.20203488372101</v>
      </c>
      <c r="F59" s="5"/>
      <c r="G59" s="5"/>
      <c r="H59" s="5"/>
      <c r="I59" s="5"/>
      <c r="J59" s="5"/>
      <c r="K59" s="5"/>
    </row>
    <row r="60" spans="1:11" ht="36">
      <c r="A60" s="18">
        <v>28</v>
      </c>
      <c r="B60" s="36" t="s">
        <v>24</v>
      </c>
      <c r="C60" s="34">
        <f>G24</f>
        <v>2.6139999999999999</v>
      </c>
      <c r="D60" s="32">
        <f t="shared" si="0"/>
        <v>1669.037</v>
      </c>
      <c r="E60" s="38">
        <f t="shared" si="1"/>
        <v>638.49923488905893</v>
      </c>
      <c r="F60" s="5"/>
      <c r="G60" s="5"/>
      <c r="H60" s="5"/>
      <c r="I60" s="5"/>
      <c r="J60" s="5"/>
      <c r="K60" s="5"/>
    </row>
    <row r="61" spans="1:11" ht="36">
      <c r="A61" s="18">
        <v>29</v>
      </c>
      <c r="B61" s="36" t="s">
        <v>25</v>
      </c>
      <c r="C61" s="34">
        <f>G27</f>
        <v>0.43</v>
      </c>
      <c r="D61" s="32">
        <f t="shared" si="0"/>
        <v>527.14499999999998</v>
      </c>
      <c r="E61" s="38">
        <f t="shared" si="1"/>
        <v>1225.9186046511627</v>
      </c>
      <c r="F61" s="5"/>
      <c r="G61" s="5"/>
      <c r="H61" s="5"/>
      <c r="I61" s="5"/>
      <c r="J61" s="5"/>
      <c r="K61" s="5"/>
    </row>
    <row r="62" spans="1:11" ht="15" customHeight="1">
      <c r="A62" s="9"/>
      <c r="B62" s="36" t="s">
        <v>37</v>
      </c>
      <c r="C62" s="1"/>
      <c r="D62" s="35">
        <f>SUM(D53:D61)</f>
        <v>9604.5679999999993</v>
      </c>
      <c r="E62" s="1"/>
      <c r="F62" s="5"/>
      <c r="G62" s="5"/>
      <c r="H62" s="5"/>
      <c r="I62" s="5"/>
      <c r="J62" s="5"/>
      <c r="K62" s="5"/>
    </row>
    <row r="63" spans="1:1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 ht="38.25" customHeight="1">
      <c r="A64" s="115" t="s">
        <v>418</v>
      </c>
      <c r="B64" s="115"/>
      <c r="C64" s="115"/>
      <c r="D64" s="115"/>
      <c r="E64" s="115"/>
      <c r="F64" s="115"/>
      <c r="G64" s="115"/>
      <c r="H64" s="115"/>
      <c r="I64" s="115"/>
      <c r="J64" s="115"/>
      <c r="K64" s="115"/>
    </row>
    <row r="65" spans="1:11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 ht="110.25">
      <c r="A66" s="25" t="s">
        <v>51</v>
      </c>
      <c r="B66" s="25" t="s">
        <v>52</v>
      </c>
      <c r="C66" s="25" t="s">
        <v>53</v>
      </c>
      <c r="D66" s="25" t="s">
        <v>54</v>
      </c>
      <c r="E66" s="25" t="s">
        <v>55</v>
      </c>
      <c r="F66" s="25" t="s">
        <v>56</v>
      </c>
      <c r="G66" s="25" t="s">
        <v>57</v>
      </c>
      <c r="H66" s="5"/>
      <c r="I66" s="5"/>
      <c r="J66" s="5"/>
      <c r="K66" s="5"/>
    </row>
    <row r="67" spans="1:11" ht="15.75">
      <c r="A67" s="31"/>
      <c r="B67" s="31" t="s">
        <v>60</v>
      </c>
      <c r="C67" s="25">
        <v>0</v>
      </c>
      <c r="D67" s="25">
        <v>0</v>
      </c>
      <c r="E67" s="25" t="s">
        <v>59</v>
      </c>
      <c r="F67" s="25"/>
      <c r="G67" s="3"/>
      <c r="H67" s="5"/>
      <c r="I67" s="5"/>
      <c r="J67" s="5"/>
      <c r="K67" s="5"/>
    </row>
    <row r="68" spans="1:11" ht="15.75">
      <c r="A68" s="3"/>
      <c r="B68" s="3"/>
      <c r="C68" s="3"/>
      <c r="D68" s="3"/>
      <c r="E68" s="3"/>
      <c r="F68" s="3"/>
      <c r="G68" s="3"/>
      <c r="H68" s="5"/>
      <c r="I68" s="5"/>
      <c r="J68" s="5"/>
      <c r="K68" s="5"/>
    </row>
    <row r="69" spans="1:11" ht="31.5">
      <c r="A69" s="3"/>
      <c r="B69" s="3"/>
      <c r="C69" s="25" t="s">
        <v>58</v>
      </c>
      <c r="D69" s="25">
        <v>0</v>
      </c>
      <c r="E69" s="3"/>
      <c r="F69" s="3"/>
      <c r="G69" s="25"/>
      <c r="H69" s="5"/>
      <c r="I69" s="5"/>
      <c r="J69" s="5"/>
      <c r="K69" s="5"/>
    </row>
    <row r="70" spans="1:1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ht="33" customHeight="1">
      <c r="A71" s="113" t="s">
        <v>419</v>
      </c>
      <c r="B71" s="113"/>
      <c r="C71" s="113"/>
      <c r="D71" s="113"/>
      <c r="E71" s="113"/>
      <c r="F71" s="113"/>
      <c r="G71" s="113"/>
      <c r="H71" s="113"/>
      <c r="I71" s="113"/>
      <c r="J71" s="113"/>
      <c r="K71" s="113"/>
    </row>
    <row r="72" spans="1:1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66.75" customHeight="1">
      <c r="A73" s="25" t="s">
        <v>61</v>
      </c>
      <c r="B73" s="25" t="s">
        <v>62</v>
      </c>
      <c r="C73" s="25" t="s">
        <v>63</v>
      </c>
      <c r="D73" s="110" t="s">
        <v>64</v>
      </c>
      <c r="E73" s="111"/>
      <c r="F73" s="112"/>
      <c r="G73" s="5"/>
      <c r="H73" s="5"/>
      <c r="I73" s="5"/>
      <c r="J73" s="5"/>
      <c r="K73" s="5"/>
    </row>
    <row r="74" spans="1:11" ht="15.75">
      <c r="A74" s="33">
        <v>2023</v>
      </c>
      <c r="B74" s="3">
        <v>0</v>
      </c>
      <c r="C74" s="3">
        <v>0</v>
      </c>
      <c r="D74" s="110">
        <v>0</v>
      </c>
      <c r="E74" s="111"/>
      <c r="F74" s="112"/>
      <c r="G74" s="5"/>
      <c r="H74" s="5"/>
      <c r="I74" s="5"/>
      <c r="J74" s="5"/>
      <c r="K74" s="5"/>
    </row>
    <row r="75" spans="1:11" ht="15.75">
      <c r="A75" s="31"/>
      <c r="B75" s="3"/>
      <c r="C75" s="3"/>
      <c r="D75" s="110"/>
      <c r="E75" s="111"/>
      <c r="F75" s="112"/>
      <c r="G75" s="5"/>
      <c r="H75" s="5"/>
      <c r="I75" s="5"/>
      <c r="J75" s="5"/>
      <c r="K75" s="5"/>
    </row>
    <row r="76" spans="1:1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ht="1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ht="1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ht="1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ht="31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 ht="1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 ht="126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  <row r="233" spans="1:1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</row>
    <row r="234" spans="1:1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</row>
    <row r="235" spans="1:1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</row>
    <row r="236" spans="1:1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</row>
    <row r="237" spans="1:1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</row>
    <row r="238" spans="1:1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</row>
    <row r="239" spans="1:1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</row>
    <row r="240" spans="1:1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</row>
    <row r="241" spans="1:1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</row>
    <row r="243" spans="1:1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</row>
    <row r="245" spans="1:1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</row>
  </sheetData>
  <mergeCells count="59">
    <mergeCell ref="J24:J26"/>
    <mergeCell ref="J27:J28"/>
    <mergeCell ref="J8:J11"/>
    <mergeCell ref="J12:J13"/>
    <mergeCell ref="J14:J16"/>
    <mergeCell ref="J17:J18"/>
    <mergeCell ref="A6:A7"/>
    <mergeCell ref="B6:B7"/>
    <mergeCell ref="G6:G7"/>
    <mergeCell ref="J6:J7"/>
    <mergeCell ref="J22:J23"/>
    <mergeCell ref="K3:K4"/>
    <mergeCell ref="B5:K5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A2:K2"/>
    <mergeCell ref="A34:K34"/>
    <mergeCell ref="A19:A21"/>
    <mergeCell ref="B19:B21"/>
    <mergeCell ref="G19:G21"/>
    <mergeCell ref="J19:J21"/>
    <mergeCell ref="A27:A28"/>
    <mergeCell ref="B27:B28"/>
    <mergeCell ref="G27:G28"/>
    <mergeCell ref="A22:A23"/>
    <mergeCell ref="B22:B23"/>
    <mergeCell ref="G22:G23"/>
    <mergeCell ref="A24:A26"/>
    <mergeCell ref="B24:B26"/>
    <mergeCell ref="G24:G26"/>
    <mergeCell ref="A14:A16"/>
    <mergeCell ref="D75:F75"/>
    <mergeCell ref="A49:K49"/>
    <mergeCell ref="A51:A52"/>
    <mergeCell ref="B51:B52"/>
    <mergeCell ref="C51:C52"/>
    <mergeCell ref="D51:E51"/>
    <mergeCell ref="A64:K64"/>
    <mergeCell ref="A71:K71"/>
    <mergeCell ref="D73:F73"/>
    <mergeCell ref="D74:F74"/>
    <mergeCell ref="B17:B18"/>
    <mergeCell ref="A17:A18"/>
    <mergeCell ref="G14:G16"/>
    <mergeCell ref="G17:G18"/>
    <mergeCell ref="A8:A11"/>
    <mergeCell ref="B8:B11"/>
    <mergeCell ref="G8:G11"/>
    <mergeCell ref="A12:A13"/>
    <mergeCell ref="B12:B13"/>
    <mergeCell ref="G12:G13"/>
    <mergeCell ref="B14:B16"/>
  </mergeCells>
  <dataValidations count="3">
    <dataValidation allowBlank="1" sqref="B53:B56 B42:B46 B29 B8 B22 B19 B27 B24 B14 B12 B6 B37:B40 B58:B62"/>
    <dataValidation type="decimal" allowBlank="1" showInputMessage="1" showErrorMessage="1" sqref="F29:G29 D29 F8:F26 E6:F7">
      <formula1>-9.99999999999999E+23</formula1>
      <formula2>9.99999999999999E+26</formula2>
    </dataValidation>
    <dataValidation type="decimal" allowBlank="1" showInputMessage="1" showErrorMessage="1" sqref="D17:D18 D11:D13 D22:D26 D6:D7">
      <formula1>-9.99999999999999E+22</formula1>
      <formula2>9.99999999999999E+22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69"/>
  <sheetViews>
    <sheetView topLeftCell="A10" workbookViewId="0">
      <selection activeCell="A4" sqref="A4:J4"/>
    </sheetView>
  </sheetViews>
  <sheetFormatPr defaultRowHeight="15"/>
  <cols>
    <col min="1" max="1" width="19.85546875" customWidth="1"/>
    <col min="2" max="2" width="13.42578125" customWidth="1"/>
    <col min="3" max="3" width="12.7109375" customWidth="1"/>
    <col min="4" max="4" width="12.5703125" customWidth="1"/>
    <col min="5" max="5" width="9.7109375" customWidth="1"/>
    <col min="6" max="6" width="11.140625" customWidth="1"/>
    <col min="7" max="7" width="10.5703125" customWidth="1"/>
    <col min="8" max="8" width="13.140625" customWidth="1"/>
    <col min="9" max="9" width="14.5703125" customWidth="1"/>
    <col min="10" max="10" width="13" customWidth="1"/>
  </cols>
  <sheetData>
    <row r="1" spans="1:11" ht="42.75" customHeight="1">
      <c r="A1" s="113" t="s">
        <v>196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5.75">
      <c r="A2" s="48"/>
    </row>
    <row r="3" spans="1:11" ht="78.75">
      <c r="A3" s="52" t="s">
        <v>197</v>
      </c>
      <c r="B3" s="52" t="s">
        <v>198</v>
      </c>
      <c r="C3" s="52" t="s">
        <v>199</v>
      </c>
      <c r="D3" s="52" t="s">
        <v>200</v>
      </c>
      <c r="E3" s="52" t="s">
        <v>201</v>
      </c>
      <c r="F3" s="52" t="s">
        <v>202</v>
      </c>
      <c r="G3" s="52" t="s">
        <v>66</v>
      </c>
      <c r="H3" s="52" t="s">
        <v>203</v>
      </c>
      <c r="I3" s="52" t="s">
        <v>204</v>
      </c>
      <c r="J3" s="52" t="s">
        <v>205</v>
      </c>
    </row>
    <row r="4" spans="1:11" ht="35.25" customHeight="1">
      <c r="A4" s="52"/>
      <c r="B4" s="52"/>
      <c r="C4" s="52"/>
      <c r="D4" s="3"/>
      <c r="E4" s="52"/>
      <c r="F4" s="52"/>
      <c r="G4" s="52"/>
      <c r="H4" s="52"/>
      <c r="I4" s="52"/>
      <c r="J4" s="63"/>
    </row>
    <row r="6" spans="1:11" ht="15.75">
      <c r="A6" s="113" t="s">
        <v>206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</row>
    <row r="8" spans="1:11" ht="15.75">
      <c r="A8" s="114" t="s">
        <v>197</v>
      </c>
      <c r="B8" s="114" t="s">
        <v>207</v>
      </c>
      <c r="C8" s="114" t="s">
        <v>199</v>
      </c>
      <c r="D8" s="114" t="s">
        <v>208</v>
      </c>
      <c r="E8" s="52" t="s">
        <v>61</v>
      </c>
      <c r="F8" s="114" t="s">
        <v>210</v>
      </c>
      <c r="G8" s="114" t="s">
        <v>211</v>
      </c>
      <c r="H8" s="114" t="s">
        <v>203</v>
      </c>
      <c r="I8" s="114" t="s">
        <v>204</v>
      </c>
      <c r="J8" s="114" t="s">
        <v>205</v>
      </c>
    </row>
    <row r="9" spans="1:11" ht="63">
      <c r="A9" s="114"/>
      <c r="B9" s="114"/>
      <c r="C9" s="114"/>
      <c r="D9" s="114"/>
      <c r="E9" s="52" t="s">
        <v>209</v>
      </c>
      <c r="F9" s="114"/>
      <c r="G9" s="114"/>
      <c r="H9" s="114"/>
      <c r="I9" s="114"/>
      <c r="J9" s="114"/>
    </row>
    <row r="10" spans="1:11" ht="110.25">
      <c r="A10" s="52" t="s">
        <v>375</v>
      </c>
      <c r="B10" s="52" t="s">
        <v>374</v>
      </c>
      <c r="C10" s="52" t="s">
        <v>381</v>
      </c>
      <c r="D10" s="52">
        <v>820</v>
      </c>
      <c r="E10" s="52">
        <v>2021</v>
      </c>
      <c r="F10" s="52" t="s">
        <v>382</v>
      </c>
      <c r="G10" s="52" t="s">
        <v>378</v>
      </c>
      <c r="H10" s="52" t="s">
        <v>377</v>
      </c>
      <c r="I10" s="52" t="s">
        <v>376</v>
      </c>
      <c r="J10" s="54">
        <v>1356.7</v>
      </c>
    </row>
    <row r="11" spans="1:11" ht="63">
      <c r="A11" s="52" t="s">
        <v>379</v>
      </c>
      <c r="B11" s="52" t="s">
        <v>374</v>
      </c>
      <c r="C11" s="52" t="s">
        <v>380</v>
      </c>
      <c r="D11" s="52">
        <v>300</v>
      </c>
      <c r="E11" s="52">
        <v>2021</v>
      </c>
      <c r="F11" s="52">
        <v>102</v>
      </c>
      <c r="G11" s="52">
        <v>76</v>
      </c>
      <c r="H11" s="52" t="s">
        <v>377</v>
      </c>
      <c r="I11" s="52" t="s">
        <v>376</v>
      </c>
      <c r="J11" s="52">
        <v>432.1</v>
      </c>
    </row>
    <row r="12" spans="1:11" ht="36">
      <c r="A12" s="20" t="s">
        <v>24</v>
      </c>
      <c r="B12" s="85" t="s">
        <v>374</v>
      </c>
      <c r="C12" s="85" t="s">
        <v>400</v>
      </c>
      <c r="D12" s="85">
        <v>710</v>
      </c>
      <c r="E12" s="85">
        <v>2022</v>
      </c>
      <c r="F12" s="85"/>
      <c r="G12" s="85"/>
      <c r="H12" s="85"/>
      <c r="I12" s="85"/>
      <c r="J12" s="85"/>
    </row>
    <row r="13" spans="1:11" ht="48">
      <c r="A13" s="20" t="s">
        <v>396</v>
      </c>
      <c r="B13" s="85" t="s">
        <v>374</v>
      </c>
      <c r="C13" s="85" t="s">
        <v>401</v>
      </c>
      <c r="D13" s="85">
        <v>1252</v>
      </c>
      <c r="E13" s="85">
        <v>2022</v>
      </c>
      <c r="F13" s="85"/>
      <c r="G13" s="85" t="s">
        <v>397</v>
      </c>
      <c r="H13" s="85" t="s">
        <v>398</v>
      </c>
      <c r="I13" s="85" t="s">
        <v>399</v>
      </c>
      <c r="J13" s="63">
        <v>1200</v>
      </c>
    </row>
    <row r="14" spans="1:11" ht="36">
      <c r="A14" s="20" t="s">
        <v>21</v>
      </c>
      <c r="B14" s="85" t="s">
        <v>374</v>
      </c>
      <c r="C14" s="85" t="s">
        <v>402</v>
      </c>
      <c r="D14" s="85">
        <v>480</v>
      </c>
      <c r="E14" s="85">
        <v>2022</v>
      </c>
      <c r="F14" s="85"/>
      <c r="G14" s="85"/>
      <c r="H14" s="85"/>
      <c r="I14" s="85"/>
      <c r="J14" s="85">
        <v>1710.65</v>
      </c>
    </row>
    <row r="15" spans="1:11" ht="36">
      <c r="A15" s="20" t="s">
        <v>19</v>
      </c>
      <c r="B15" s="85" t="s">
        <v>374</v>
      </c>
      <c r="C15" s="85" t="s">
        <v>403</v>
      </c>
      <c r="D15" s="85">
        <v>360</v>
      </c>
      <c r="E15" s="85">
        <v>2022</v>
      </c>
      <c r="F15" s="85"/>
      <c r="G15" s="85"/>
      <c r="H15" s="85"/>
      <c r="I15" s="85"/>
      <c r="J15" s="85">
        <v>796.36</v>
      </c>
    </row>
    <row r="16" spans="1:11" ht="36">
      <c r="A16" s="20" t="s">
        <v>20</v>
      </c>
      <c r="B16" s="85" t="s">
        <v>374</v>
      </c>
      <c r="C16" s="85" t="s">
        <v>404</v>
      </c>
      <c r="D16" s="85">
        <v>644</v>
      </c>
      <c r="E16" s="85">
        <v>2022</v>
      </c>
      <c r="F16" s="85"/>
      <c r="G16" s="85"/>
      <c r="H16" s="85"/>
      <c r="I16" s="85"/>
      <c r="J16" s="85">
        <v>1110.08</v>
      </c>
    </row>
    <row r="17" spans="1:11" ht="36">
      <c r="A17" s="20" t="s">
        <v>22</v>
      </c>
      <c r="B17" s="85" t="s">
        <v>374</v>
      </c>
      <c r="C17" s="85" t="s">
        <v>405</v>
      </c>
      <c r="D17" s="85">
        <v>470</v>
      </c>
      <c r="E17" s="85">
        <v>2022</v>
      </c>
      <c r="F17" s="85"/>
      <c r="G17" s="85"/>
      <c r="H17" s="85"/>
      <c r="I17" s="85"/>
      <c r="J17" s="85">
        <v>236484</v>
      </c>
    </row>
    <row r="18" spans="1:11" ht="31.5">
      <c r="A18" s="20" t="s">
        <v>30</v>
      </c>
      <c r="B18" s="85" t="s">
        <v>374</v>
      </c>
      <c r="C18" s="85"/>
      <c r="D18" s="85">
        <v>600</v>
      </c>
      <c r="E18" s="85">
        <v>2022</v>
      </c>
      <c r="F18" s="85"/>
      <c r="G18" s="85"/>
      <c r="H18" s="85"/>
      <c r="I18" s="85"/>
      <c r="J18" s="85">
        <v>2305.15</v>
      </c>
    </row>
    <row r="20" spans="1:11" ht="22.5" customHeight="1">
      <c r="A20" s="150" t="s">
        <v>212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</row>
    <row r="22" spans="1:11" ht="63" customHeight="1">
      <c r="A22" s="114" t="s">
        <v>213</v>
      </c>
      <c r="B22" s="114" t="s">
        <v>214</v>
      </c>
      <c r="C22" s="114" t="s">
        <v>215</v>
      </c>
      <c r="D22" s="114" t="s">
        <v>216</v>
      </c>
      <c r="E22" s="114" t="s">
        <v>205</v>
      </c>
    </row>
    <row r="23" spans="1:11">
      <c r="A23" s="114"/>
      <c r="B23" s="114"/>
      <c r="C23" s="114"/>
      <c r="D23" s="114"/>
      <c r="E23" s="114"/>
    </row>
    <row r="24" spans="1:11" ht="15.75">
      <c r="A24" s="52"/>
      <c r="B24" s="52"/>
      <c r="C24" s="52"/>
      <c r="D24" s="52"/>
      <c r="E24" s="53"/>
    </row>
    <row r="25" spans="1:11" ht="15.75">
      <c r="A25" s="31"/>
      <c r="B25" s="3"/>
      <c r="C25" s="3"/>
      <c r="D25" s="3"/>
      <c r="E25" s="3"/>
    </row>
    <row r="26" spans="1:11" ht="15.75">
      <c r="A26" s="151"/>
      <c r="B26" s="151"/>
      <c r="C26" s="151"/>
      <c r="D26" s="151"/>
      <c r="E26" s="3"/>
    </row>
    <row r="28" spans="1:11" ht="28.5" customHeight="1">
      <c r="A28" s="113" t="s">
        <v>218</v>
      </c>
      <c r="B28" s="113"/>
      <c r="C28" s="113"/>
      <c r="D28" s="113"/>
      <c r="E28" s="113"/>
      <c r="F28" s="113"/>
      <c r="G28" s="113"/>
      <c r="H28" s="113"/>
      <c r="I28" s="113"/>
      <c r="J28" s="113"/>
    </row>
    <row r="30" spans="1:11" ht="15.75">
      <c r="A30" s="114" t="s">
        <v>197</v>
      </c>
      <c r="B30" s="114" t="s">
        <v>207</v>
      </c>
      <c r="C30" s="114" t="s">
        <v>199</v>
      </c>
      <c r="D30" s="114" t="s">
        <v>208</v>
      </c>
      <c r="E30" s="52" t="s">
        <v>61</v>
      </c>
      <c r="F30" s="114" t="s">
        <v>66</v>
      </c>
      <c r="G30" s="114" t="s">
        <v>203</v>
      </c>
      <c r="H30" s="114" t="s">
        <v>204</v>
      </c>
      <c r="I30" s="114" t="s">
        <v>205</v>
      </c>
    </row>
    <row r="31" spans="1:11" ht="63">
      <c r="A31" s="114"/>
      <c r="B31" s="114"/>
      <c r="C31" s="114"/>
      <c r="D31" s="114"/>
      <c r="E31" s="52" t="s">
        <v>209</v>
      </c>
      <c r="F31" s="114"/>
      <c r="G31" s="114"/>
      <c r="H31" s="114"/>
      <c r="I31" s="114"/>
    </row>
    <row r="32" spans="1:11" ht="15.75">
      <c r="A32" s="52"/>
      <c r="B32" s="52"/>
      <c r="C32" s="3"/>
      <c r="D32" s="52"/>
      <c r="E32" s="52"/>
      <c r="F32" s="52"/>
      <c r="G32" s="52"/>
      <c r="H32" s="52"/>
      <c r="I32" s="53"/>
    </row>
    <row r="33" spans="1:10" ht="15.75">
      <c r="A33" s="52"/>
      <c r="B33" s="52"/>
      <c r="C33" s="3"/>
      <c r="D33" s="52"/>
      <c r="E33" s="52"/>
      <c r="F33" s="52"/>
      <c r="G33" s="52"/>
      <c r="H33" s="52"/>
      <c r="I33" s="53"/>
    </row>
    <row r="34" spans="1:10" ht="15.75">
      <c r="A34" s="52"/>
      <c r="B34" s="52"/>
      <c r="C34" s="3"/>
      <c r="D34" s="52"/>
      <c r="E34" s="52"/>
      <c r="F34" s="52"/>
      <c r="G34" s="52"/>
      <c r="H34" s="52"/>
      <c r="I34" s="53"/>
    </row>
    <row r="36" spans="1:10" ht="28.5" customHeight="1">
      <c r="A36" s="113" t="s">
        <v>219</v>
      </c>
      <c r="B36" s="113"/>
      <c r="C36" s="113"/>
      <c r="D36" s="113"/>
      <c r="E36" s="113"/>
      <c r="F36" s="113"/>
      <c r="G36" s="113"/>
      <c r="H36" s="113"/>
      <c r="I36" s="113"/>
      <c r="J36" s="113"/>
    </row>
    <row r="38" spans="1:10" ht="31.5">
      <c r="A38" s="52" t="s">
        <v>90</v>
      </c>
      <c r="B38" s="52" t="s">
        <v>179</v>
      </c>
      <c r="C38" s="52" t="s">
        <v>180</v>
      </c>
      <c r="D38" s="52" t="s">
        <v>181</v>
      </c>
      <c r="E38" s="52" t="s">
        <v>182</v>
      </c>
      <c r="F38" s="52" t="s">
        <v>183</v>
      </c>
      <c r="G38" s="52" t="s">
        <v>184</v>
      </c>
      <c r="H38" s="52" t="s">
        <v>185</v>
      </c>
      <c r="I38" s="52" t="s">
        <v>186</v>
      </c>
      <c r="J38" s="52" t="s">
        <v>185</v>
      </c>
    </row>
    <row r="39" spans="1:10" ht="15.75">
      <c r="A39" s="152" t="s">
        <v>220</v>
      </c>
      <c r="B39" s="152"/>
      <c r="C39" s="152"/>
      <c r="D39" s="152"/>
      <c r="E39" s="152"/>
      <c r="F39" s="152"/>
      <c r="G39" s="152"/>
      <c r="H39" s="152"/>
      <c r="I39" s="152"/>
      <c r="J39" s="152"/>
    </row>
    <row r="40" spans="1:10" ht="31.5">
      <c r="A40" s="31" t="s">
        <v>221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ht="31.5">
      <c r="A41" s="31" t="s">
        <v>192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ht="15.75">
      <c r="A42" s="31" t="s">
        <v>193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31.5">
      <c r="A43" s="31" t="s">
        <v>222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31.5">
      <c r="A44" s="31" t="s">
        <v>222</v>
      </c>
      <c r="B44" s="153"/>
      <c r="C44" s="153"/>
      <c r="D44" s="153"/>
      <c r="E44" s="153"/>
      <c r="F44" s="153"/>
      <c r="G44" s="153"/>
      <c r="H44" s="153"/>
      <c r="I44" s="153"/>
      <c r="J44" s="153"/>
    </row>
    <row r="45" spans="1:10" ht="31.5">
      <c r="A45" s="31" t="s">
        <v>223</v>
      </c>
      <c r="B45" s="153"/>
      <c r="C45" s="153"/>
      <c r="D45" s="153"/>
      <c r="E45" s="153"/>
      <c r="F45" s="153"/>
      <c r="G45" s="153"/>
      <c r="H45" s="153"/>
      <c r="I45" s="153"/>
      <c r="J45" s="153"/>
    </row>
    <row r="46" spans="1:10" ht="31.5" customHeight="1">
      <c r="A46" s="152" t="s">
        <v>224</v>
      </c>
      <c r="B46" s="152"/>
      <c r="C46" s="152"/>
      <c r="D46" s="152"/>
      <c r="E46" s="152"/>
      <c r="F46" s="152"/>
      <c r="G46" s="152"/>
      <c r="H46" s="152"/>
      <c r="I46" s="152"/>
      <c r="J46" s="152"/>
    </row>
    <row r="47" spans="1:10" ht="31.5">
      <c r="A47" s="31" t="s">
        <v>221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 ht="31.5">
      <c r="A48" s="31" t="s">
        <v>192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ht="15.75">
      <c r="A49" s="31" t="s">
        <v>193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ht="47.25">
      <c r="A50" s="31" t="s">
        <v>225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78.75">
      <c r="A51" s="31" t="s">
        <v>226</v>
      </c>
      <c r="B51" s="3"/>
      <c r="C51" s="3"/>
      <c r="D51" s="3"/>
      <c r="E51" s="3"/>
      <c r="F51" s="3"/>
      <c r="G51" s="3"/>
      <c r="H51" s="3"/>
      <c r="I51" s="3"/>
      <c r="J51" s="3"/>
    </row>
    <row r="52" spans="1:10" ht="15.75">
      <c r="A52" s="152" t="s">
        <v>227</v>
      </c>
      <c r="B52" s="152"/>
      <c r="C52" s="152"/>
      <c r="D52" s="152"/>
      <c r="E52" s="152"/>
      <c r="F52" s="152"/>
      <c r="G52" s="152"/>
      <c r="H52" s="152"/>
      <c r="I52" s="152"/>
      <c r="J52" s="152"/>
    </row>
    <row r="53" spans="1:10" ht="31.5">
      <c r="A53" s="31" t="s">
        <v>221</v>
      </c>
      <c r="B53" s="3"/>
      <c r="C53" s="3"/>
      <c r="D53" s="3"/>
      <c r="E53" s="3"/>
      <c r="F53" s="3"/>
      <c r="G53" s="3"/>
      <c r="H53" s="3"/>
      <c r="I53" s="3"/>
      <c r="J53" s="3"/>
    </row>
    <row r="54" spans="1:10" ht="31.5">
      <c r="A54" s="31" t="s">
        <v>192</v>
      </c>
      <c r="B54" s="3"/>
      <c r="C54" s="3"/>
      <c r="D54" s="3"/>
      <c r="E54" s="3"/>
      <c r="F54" s="3"/>
      <c r="G54" s="3"/>
      <c r="H54" s="3"/>
      <c r="I54" s="3"/>
      <c r="J54" s="3"/>
    </row>
    <row r="55" spans="1:10" ht="15.75">
      <c r="A55" s="31" t="s">
        <v>193</v>
      </c>
      <c r="B55" s="3"/>
      <c r="C55" s="3"/>
      <c r="D55" s="3"/>
      <c r="E55" s="3"/>
      <c r="F55" s="3"/>
      <c r="G55" s="3"/>
      <c r="H55" s="3"/>
      <c r="I55" s="3"/>
      <c r="J55" s="3"/>
    </row>
    <row r="56" spans="1:10" ht="47.25">
      <c r="A56" s="31" t="s">
        <v>225</v>
      </c>
      <c r="B56" s="3"/>
      <c r="C56" s="3"/>
      <c r="D56" s="3"/>
      <c r="E56" s="3"/>
      <c r="F56" s="3"/>
      <c r="G56" s="3"/>
      <c r="H56" s="3"/>
      <c r="I56" s="3"/>
      <c r="J56" s="3"/>
    </row>
    <row r="57" spans="1:10" ht="78.75">
      <c r="A57" s="31" t="s">
        <v>226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ht="15.75">
      <c r="A58" s="152" t="s">
        <v>228</v>
      </c>
      <c r="B58" s="152"/>
      <c r="C58" s="152"/>
      <c r="D58" s="152"/>
      <c r="E58" s="152"/>
      <c r="F58" s="152"/>
      <c r="G58" s="152"/>
      <c r="H58" s="152"/>
      <c r="I58" s="152"/>
      <c r="J58" s="152"/>
    </row>
    <row r="59" spans="1:10" ht="31.5">
      <c r="A59" s="31" t="s">
        <v>221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ht="31.5">
      <c r="A60" s="31" t="s">
        <v>192</v>
      </c>
      <c r="B60" s="3"/>
      <c r="C60" s="3"/>
      <c r="D60" s="3"/>
      <c r="E60" s="3"/>
      <c r="F60" s="3"/>
      <c r="G60" s="3"/>
      <c r="H60" s="3"/>
      <c r="I60" s="3"/>
      <c r="J60" s="3"/>
    </row>
    <row r="61" spans="1:10" ht="15.75">
      <c r="A61" s="31" t="s">
        <v>193</v>
      </c>
      <c r="B61" s="3"/>
      <c r="C61" s="3"/>
      <c r="D61" s="3"/>
      <c r="E61" s="3"/>
      <c r="F61" s="3"/>
      <c r="G61" s="3"/>
      <c r="H61" s="3"/>
      <c r="I61" s="3"/>
      <c r="J61" s="3"/>
    </row>
    <row r="62" spans="1:10" ht="31.5">
      <c r="A62" s="31" t="s">
        <v>194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ht="63">
      <c r="A63" s="31" t="s">
        <v>229</v>
      </c>
      <c r="B63" s="3"/>
      <c r="C63" s="3"/>
      <c r="D63" s="3"/>
      <c r="E63" s="3"/>
      <c r="F63" s="3"/>
      <c r="G63" s="3"/>
      <c r="H63" s="3"/>
      <c r="I63" s="3"/>
      <c r="J63" s="3"/>
    </row>
    <row r="64" spans="1:10" ht="15.75">
      <c r="A64" s="152" t="s">
        <v>230</v>
      </c>
      <c r="B64" s="152"/>
      <c r="C64" s="152"/>
      <c r="D64" s="152"/>
      <c r="E64" s="152"/>
      <c r="F64" s="152"/>
      <c r="G64" s="152"/>
      <c r="H64" s="152"/>
      <c r="I64" s="152"/>
      <c r="J64" s="152"/>
    </row>
    <row r="65" spans="1:10" ht="31.5">
      <c r="A65" s="31" t="s">
        <v>221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 ht="31.5">
      <c r="A66" s="31" t="s">
        <v>192</v>
      </c>
      <c r="B66" s="3"/>
      <c r="C66" s="3"/>
      <c r="D66" s="3"/>
      <c r="E66" s="3"/>
      <c r="F66" s="3"/>
      <c r="G66" s="3"/>
      <c r="H66" s="3"/>
      <c r="I66" s="3"/>
      <c r="J66" s="3"/>
    </row>
    <row r="67" spans="1:10" ht="15.75">
      <c r="A67" s="31" t="s">
        <v>193</v>
      </c>
      <c r="B67" s="3"/>
      <c r="C67" s="3"/>
      <c r="D67" s="3"/>
      <c r="E67" s="3"/>
      <c r="F67" s="3"/>
      <c r="G67" s="3"/>
      <c r="H67" s="3"/>
      <c r="I67" s="3"/>
      <c r="J67" s="3"/>
    </row>
    <row r="68" spans="1:10" ht="31.5">
      <c r="A68" s="31" t="s">
        <v>194</v>
      </c>
      <c r="B68" s="3"/>
      <c r="C68" s="3"/>
      <c r="D68" s="3"/>
      <c r="E68" s="3"/>
      <c r="F68" s="3"/>
      <c r="G68" s="3"/>
      <c r="H68" s="3"/>
      <c r="I68" s="3"/>
      <c r="J68" s="3"/>
    </row>
    <row r="69" spans="1:10" ht="63">
      <c r="A69" s="31" t="s">
        <v>229</v>
      </c>
      <c r="B69" s="3"/>
      <c r="C69" s="3"/>
      <c r="D69" s="3"/>
      <c r="E69" s="3"/>
      <c r="F69" s="3"/>
      <c r="G69" s="3"/>
      <c r="H69" s="3"/>
      <c r="I69" s="3"/>
      <c r="J69" s="3"/>
    </row>
  </sheetData>
  <mergeCells count="42">
    <mergeCell ref="A46:J46"/>
    <mergeCell ref="A52:J52"/>
    <mergeCell ref="A58:J58"/>
    <mergeCell ref="A64:J64"/>
    <mergeCell ref="A36:J36"/>
    <mergeCell ref="A39:J39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A28:J28"/>
    <mergeCell ref="A30:A31"/>
    <mergeCell ref="B30:B31"/>
    <mergeCell ref="C30:C31"/>
    <mergeCell ref="D30:D31"/>
    <mergeCell ref="F30:F31"/>
    <mergeCell ref="G30:G31"/>
    <mergeCell ref="H30:H31"/>
    <mergeCell ref="I30:I31"/>
    <mergeCell ref="A26:D26"/>
    <mergeCell ref="J8:J9"/>
    <mergeCell ref="A20:K20"/>
    <mergeCell ref="A22:A23"/>
    <mergeCell ref="B22:B23"/>
    <mergeCell ref="C22:C23"/>
    <mergeCell ref="D22:D23"/>
    <mergeCell ref="E22:E23"/>
    <mergeCell ref="A1:K1"/>
    <mergeCell ref="A6:K6"/>
    <mergeCell ref="A8:A9"/>
    <mergeCell ref="B8:B9"/>
    <mergeCell ref="C8:C9"/>
    <mergeCell ref="D8:D9"/>
    <mergeCell ref="F8:F9"/>
    <mergeCell ref="G8:G9"/>
    <mergeCell ref="H8:H9"/>
    <mergeCell ref="I8:I9"/>
  </mergeCells>
  <dataValidations count="1">
    <dataValidation allowBlank="1" sqref="A12:A18"/>
  </dataValidations>
  <pageMargins left="0.7" right="0.7" top="0.75" bottom="0.75" header="0.3" footer="0.3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8"/>
  <sheetViews>
    <sheetView topLeftCell="A10" workbookViewId="0">
      <selection activeCell="A20" sqref="A20"/>
    </sheetView>
  </sheetViews>
  <sheetFormatPr defaultRowHeight="15"/>
  <cols>
    <col min="1" max="1" width="36.28515625" customWidth="1"/>
    <col min="2" max="2" width="19.7109375" customWidth="1"/>
    <col min="3" max="3" width="18.7109375" customWidth="1"/>
    <col min="4" max="4" width="17.28515625" customWidth="1"/>
    <col min="5" max="5" width="22.7109375" customWidth="1"/>
  </cols>
  <sheetData>
    <row r="1" spans="1:11" ht="48" customHeight="1">
      <c r="A1" s="149" t="s">
        <v>231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3" spans="1:11" ht="15.75">
      <c r="A3" s="52" t="s">
        <v>232</v>
      </c>
      <c r="B3" s="52" t="s">
        <v>179</v>
      </c>
      <c r="C3" s="52" t="s">
        <v>180</v>
      </c>
      <c r="D3" s="52" t="s">
        <v>181</v>
      </c>
      <c r="E3" s="52" t="s">
        <v>182</v>
      </c>
      <c r="F3" s="52" t="s">
        <v>183</v>
      </c>
      <c r="G3" s="52" t="s">
        <v>184</v>
      </c>
      <c r="H3" s="52" t="s">
        <v>185</v>
      </c>
      <c r="I3" s="52" t="s">
        <v>186</v>
      </c>
      <c r="J3" s="52" t="s">
        <v>185</v>
      </c>
      <c r="K3" s="52" t="s">
        <v>187</v>
      </c>
    </row>
    <row r="4" spans="1:11" ht="15.75">
      <c r="A4" s="31" t="s">
        <v>233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31.5">
      <c r="A5" s="31" t="s">
        <v>234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31.5">
      <c r="A6" s="31" t="s">
        <v>235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63">
      <c r="A7" s="31" t="s">
        <v>236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31.5">
      <c r="A8" s="31" t="s">
        <v>237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78.75">
      <c r="A9" s="31" t="s">
        <v>238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1" spans="1:11" ht="34.5" customHeight="1">
      <c r="A11" s="113" t="s">
        <v>239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1" ht="15.75">
      <c r="A12" s="48"/>
    </row>
    <row r="13" spans="1:11" ht="47.25">
      <c r="A13" s="114" t="s">
        <v>240</v>
      </c>
      <c r="B13" s="114" t="s">
        <v>241</v>
      </c>
      <c r="C13" s="114" t="s">
        <v>242</v>
      </c>
      <c r="D13" s="52" t="s">
        <v>243</v>
      </c>
      <c r="E13" s="114" t="s">
        <v>245</v>
      </c>
    </row>
    <row r="14" spans="1:11" ht="15.75">
      <c r="A14" s="114"/>
      <c r="B14" s="114"/>
      <c r="C14" s="114"/>
      <c r="D14" s="52" t="s">
        <v>244</v>
      </c>
      <c r="E14" s="114"/>
    </row>
    <row r="15" spans="1:11" ht="15.75">
      <c r="A15" s="3"/>
      <c r="B15" s="3"/>
      <c r="C15" s="3"/>
      <c r="D15" s="3"/>
      <c r="E15" s="3"/>
    </row>
    <row r="16" spans="1:11" ht="15.75">
      <c r="A16" s="3"/>
      <c r="B16" s="3"/>
      <c r="C16" s="3"/>
      <c r="D16" s="3"/>
      <c r="E16" s="3"/>
    </row>
    <row r="17" spans="1:5" ht="15.75">
      <c r="A17" s="3"/>
      <c r="B17" s="3"/>
      <c r="C17" s="3"/>
      <c r="D17" s="3"/>
      <c r="E17" s="3"/>
    </row>
    <row r="18" spans="1:5" ht="15.75">
      <c r="A18" s="151" t="s">
        <v>217</v>
      </c>
      <c r="B18" s="151"/>
      <c r="C18" s="3"/>
      <c r="D18" s="3"/>
      <c r="E18" s="3"/>
    </row>
  </sheetData>
  <mergeCells count="7">
    <mergeCell ref="A18:B18"/>
    <mergeCell ref="A1:K1"/>
    <mergeCell ref="A11:K11"/>
    <mergeCell ref="A13:A14"/>
    <mergeCell ref="B13:B14"/>
    <mergeCell ref="C13:C14"/>
    <mergeCell ref="E13:E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34"/>
  <sheetViews>
    <sheetView topLeftCell="A13" workbookViewId="0">
      <selection activeCell="A20" sqref="A20:M20"/>
    </sheetView>
  </sheetViews>
  <sheetFormatPr defaultRowHeight="15"/>
  <cols>
    <col min="1" max="1" width="15.85546875" customWidth="1"/>
    <col min="2" max="2" width="20.28515625" customWidth="1"/>
  </cols>
  <sheetData>
    <row r="1" spans="1:13" ht="15.75">
      <c r="A1" s="150" t="s">
        <v>246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ht="15.75">
      <c r="A2" s="48"/>
    </row>
    <row r="3" spans="1:13" ht="46.5" customHeight="1">
      <c r="A3" s="114" t="s">
        <v>247</v>
      </c>
      <c r="B3" s="114" t="s">
        <v>248</v>
      </c>
      <c r="C3" s="114" t="s">
        <v>42</v>
      </c>
      <c r="D3" s="114" t="s">
        <v>249</v>
      </c>
      <c r="E3" s="114"/>
      <c r="F3" s="114"/>
      <c r="G3" s="114"/>
      <c r="H3" s="114"/>
      <c r="I3" s="114"/>
      <c r="J3" s="114"/>
      <c r="K3" s="114"/>
      <c r="L3" s="114"/>
      <c r="M3" s="114"/>
    </row>
    <row r="4" spans="1:13" ht="15.75">
      <c r="A4" s="114"/>
      <c r="B4" s="114"/>
      <c r="C4" s="114"/>
      <c r="D4" s="52" t="s">
        <v>179</v>
      </c>
      <c r="E4" s="52" t="s">
        <v>180</v>
      </c>
      <c r="F4" s="52" t="s">
        <v>181</v>
      </c>
      <c r="G4" s="52" t="s">
        <v>182</v>
      </c>
      <c r="H4" s="52" t="s">
        <v>183</v>
      </c>
      <c r="I4" s="52" t="s">
        <v>184</v>
      </c>
      <c r="J4" s="52" t="s">
        <v>185</v>
      </c>
      <c r="K4" s="52" t="s">
        <v>186</v>
      </c>
      <c r="L4" s="52" t="s">
        <v>185</v>
      </c>
      <c r="M4" s="52" t="s">
        <v>187</v>
      </c>
    </row>
    <row r="5" spans="1:13" ht="15.75">
      <c r="A5" s="52">
        <v>1</v>
      </c>
      <c r="B5" s="3"/>
      <c r="C5" s="52" t="s">
        <v>250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1.5">
      <c r="A6" s="52">
        <v>2</v>
      </c>
      <c r="B6" s="3"/>
      <c r="C6" s="52" t="s">
        <v>251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75">
      <c r="A7" s="52">
        <v>3</v>
      </c>
      <c r="B7" s="3"/>
      <c r="C7" s="52" t="s">
        <v>250</v>
      </c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5.75">
      <c r="A8" s="52">
        <v>4</v>
      </c>
      <c r="B8" s="3"/>
      <c r="C8" s="52" t="s">
        <v>250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5.75">
      <c r="A9" s="52">
        <v>5</v>
      </c>
      <c r="B9" s="3"/>
      <c r="C9" s="52" t="s">
        <v>250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5.75">
      <c r="A10" s="52">
        <v>6</v>
      </c>
      <c r="B10" s="3"/>
      <c r="C10" s="52" t="s">
        <v>250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5.75">
      <c r="A11" s="52">
        <v>7</v>
      </c>
      <c r="B11" s="3"/>
      <c r="C11" s="52" t="s">
        <v>250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31.5" customHeight="1">
      <c r="A13" s="114" t="s">
        <v>252</v>
      </c>
      <c r="B13" s="114"/>
      <c r="C13" s="52" t="s">
        <v>50</v>
      </c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5.75">
      <c r="A14" s="114" t="s">
        <v>253</v>
      </c>
      <c r="B14" s="11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5.75">
      <c r="A15" s="114" t="s">
        <v>254</v>
      </c>
      <c r="B15" s="11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5.75">
      <c r="A16" s="114" t="s">
        <v>255</v>
      </c>
      <c r="B16" s="11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5.75">
      <c r="A17" s="48"/>
    </row>
    <row r="18" spans="1:13" ht="15.75">
      <c r="A18" s="48"/>
    </row>
    <row r="19" spans="1:13" ht="15.75">
      <c r="A19" s="48"/>
    </row>
    <row r="20" spans="1:13" ht="15.75">
      <c r="A20" s="150" t="s">
        <v>256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5.75">
      <c r="A21" s="48"/>
    </row>
    <row r="22" spans="1:13" ht="46.5" customHeight="1">
      <c r="A22" s="114" t="s">
        <v>247</v>
      </c>
      <c r="B22" s="114" t="s">
        <v>248</v>
      </c>
      <c r="C22" s="114" t="s">
        <v>42</v>
      </c>
      <c r="D22" s="114" t="s">
        <v>257</v>
      </c>
      <c r="E22" s="114"/>
      <c r="F22" s="114"/>
      <c r="G22" s="114"/>
      <c r="H22" s="114"/>
      <c r="I22" s="114"/>
      <c r="J22" s="114"/>
      <c r="K22" s="114"/>
      <c r="L22" s="114"/>
      <c r="M22" s="114"/>
    </row>
    <row r="23" spans="1:13" ht="15.75">
      <c r="A23" s="114"/>
      <c r="B23" s="114"/>
      <c r="C23" s="114"/>
      <c r="D23" s="52" t="s">
        <v>179</v>
      </c>
      <c r="E23" s="52" t="s">
        <v>180</v>
      </c>
      <c r="F23" s="52" t="s">
        <v>181</v>
      </c>
      <c r="G23" s="52" t="s">
        <v>182</v>
      </c>
      <c r="H23" s="52" t="s">
        <v>183</v>
      </c>
      <c r="I23" s="52" t="s">
        <v>184</v>
      </c>
      <c r="J23" s="52" t="s">
        <v>185</v>
      </c>
      <c r="K23" s="52" t="s">
        <v>186</v>
      </c>
      <c r="L23" s="52" t="s">
        <v>185</v>
      </c>
      <c r="M23" s="52" t="s">
        <v>187</v>
      </c>
    </row>
    <row r="24" spans="1:13" ht="15.75">
      <c r="A24" s="52">
        <v>1</v>
      </c>
      <c r="B24" s="3"/>
      <c r="C24" s="52" t="s">
        <v>250</v>
      </c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1.5">
      <c r="A25" s="52">
        <v>2</v>
      </c>
      <c r="B25" s="3"/>
      <c r="C25" s="52" t="s">
        <v>251</v>
      </c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5.75">
      <c r="A26" s="52">
        <v>3</v>
      </c>
      <c r="B26" s="3"/>
      <c r="C26" s="52" t="s">
        <v>250</v>
      </c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5.75">
      <c r="A27" s="52">
        <v>4</v>
      </c>
      <c r="B27" s="3"/>
      <c r="C27" s="52" t="s">
        <v>250</v>
      </c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5.75">
      <c r="A28" s="52">
        <v>5</v>
      </c>
      <c r="B28" s="3"/>
      <c r="C28" s="52" t="s">
        <v>250</v>
      </c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5.75">
      <c r="A29" s="52">
        <v>6</v>
      </c>
      <c r="B29" s="3"/>
      <c r="C29" s="52" t="s">
        <v>250</v>
      </c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5.75">
      <c r="A30" s="52">
        <v>7</v>
      </c>
      <c r="B30" s="3"/>
      <c r="C30" s="52" t="s">
        <v>250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5.7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31.5" customHeight="1">
      <c r="A32" s="114" t="s">
        <v>252</v>
      </c>
      <c r="B32" s="1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.75">
      <c r="A33" s="114" t="s">
        <v>253</v>
      </c>
      <c r="B33" s="11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5.75">
      <c r="A34" s="114" t="s">
        <v>254</v>
      </c>
      <c r="B34" s="1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5.75">
      <c r="A35" s="114" t="s">
        <v>255</v>
      </c>
      <c r="B35" s="1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5.75">
      <c r="A36" s="48"/>
    </row>
    <row r="37" spans="1:13" ht="15.75">
      <c r="A37" s="48"/>
    </row>
    <row r="38" spans="1:13" ht="15.75">
      <c r="A38" s="48"/>
    </row>
    <row r="39" spans="1:13" ht="15.75">
      <c r="A39" s="150" t="s">
        <v>258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  <row r="40" spans="1:13" ht="15.75">
      <c r="A40" s="48"/>
    </row>
    <row r="41" spans="1:13" ht="46.5" customHeight="1">
      <c r="A41" s="114" t="s">
        <v>247</v>
      </c>
      <c r="B41" s="114" t="s">
        <v>248</v>
      </c>
      <c r="C41" s="114" t="s">
        <v>42</v>
      </c>
      <c r="D41" s="114" t="s">
        <v>259</v>
      </c>
      <c r="E41" s="114"/>
      <c r="F41" s="114"/>
      <c r="G41" s="114"/>
      <c r="H41" s="114"/>
      <c r="I41" s="114"/>
      <c r="J41" s="114"/>
      <c r="K41" s="114"/>
      <c r="L41" s="114"/>
      <c r="M41" s="114"/>
    </row>
    <row r="42" spans="1:13" ht="15.75">
      <c r="A42" s="114"/>
      <c r="B42" s="114"/>
      <c r="C42" s="114"/>
      <c r="D42" s="52" t="s">
        <v>179</v>
      </c>
      <c r="E42" s="52" t="s">
        <v>180</v>
      </c>
      <c r="F42" s="52" t="s">
        <v>181</v>
      </c>
      <c r="G42" s="52" t="s">
        <v>182</v>
      </c>
      <c r="H42" s="52" t="s">
        <v>183</v>
      </c>
      <c r="I42" s="52" t="s">
        <v>184</v>
      </c>
      <c r="J42" s="52" t="s">
        <v>185</v>
      </c>
      <c r="K42" s="52" t="s">
        <v>186</v>
      </c>
      <c r="L42" s="52" t="s">
        <v>185</v>
      </c>
      <c r="M42" s="52" t="s">
        <v>187</v>
      </c>
    </row>
    <row r="43" spans="1:13" ht="15.75">
      <c r="A43" s="52">
        <v>1</v>
      </c>
      <c r="B43" s="3"/>
      <c r="C43" s="52" t="s">
        <v>250</v>
      </c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1.5">
      <c r="A44" s="52">
        <v>2</v>
      </c>
      <c r="B44" s="3"/>
      <c r="C44" s="52" t="s">
        <v>251</v>
      </c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5.75">
      <c r="A45" s="52">
        <v>3</v>
      </c>
      <c r="B45" s="3"/>
      <c r="C45" s="52" t="s">
        <v>250</v>
      </c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5.75">
      <c r="A46" s="52">
        <v>4</v>
      </c>
      <c r="B46" s="3"/>
      <c r="C46" s="52" t="s">
        <v>250</v>
      </c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5.75">
      <c r="A47" s="52">
        <v>5</v>
      </c>
      <c r="B47" s="3"/>
      <c r="C47" s="52" t="s">
        <v>250</v>
      </c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5.75">
      <c r="A48" s="52">
        <v>6</v>
      </c>
      <c r="B48" s="3"/>
      <c r="C48" s="52" t="s">
        <v>250</v>
      </c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5.75">
      <c r="A49" s="52">
        <v>7</v>
      </c>
      <c r="B49" s="3"/>
      <c r="C49" s="52" t="s">
        <v>250</v>
      </c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5.75">
      <c r="A50" s="52">
        <v>8</v>
      </c>
      <c r="B50" s="3"/>
      <c r="C50" s="52" t="s">
        <v>250</v>
      </c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5.75">
      <c r="A51" s="52">
        <v>9</v>
      </c>
      <c r="B51" s="3"/>
      <c r="C51" s="52" t="s">
        <v>250</v>
      </c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.7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31.5" customHeight="1">
      <c r="A53" s="114" t="s">
        <v>252</v>
      </c>
      <c r="B53" s="11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5.75">
      <c r="A54" s="114" t="s">
        <v>253</v>
      </c>
      <c r="B54" s="11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5.75">
      <c r="A55" s="114" t="s">
        <v>254</v>
      </c>
      <c r="B55" s="11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ht="15.75">
      <c r="A56" s="114" t="s">
        <v>255</v>
      </c>
      <c r="B56" s="11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.75">
      <c r="A57" s="48"/>
    </row>
    <row r="58" spans="1:13" ht="15.75">
      <c r="A58" s="48"/>
    </row>
    <row r="59" spans="1:13" ht="15.75">
      <c r="A59" s="48"/>
    </row>
    <row r="60" spans="1:13" ht="15.75">
      <c r="A60" s="150" t="s">
        <v>260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</row>
    <row r="61" spans="1:13" ht="15.75">
      <c r="A61" s="150" t="s">
        <v>261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</row>
    <row r="62" spans="1:13" ht="15.75">
      <c r="A62" s="48"/>
    </row>
    <row r="63" spans="1:13" ht="30" customHeight="1">
      <c r="A63" s="114" t="s">
        <v>247</v>
      </c>
      <c r="B63" s="114" t="s">
        <v>248</v>
      </c>
      <c r="C63" s="114" t="s">
        <v>42</v>
      </c>
      <c r="D63" s="114" t="s">
        <v>262</v>
      </c>
      <c r="E63" s="114"/>
      <c r="F63" s="114"/>
      <c r="G63" s="114"/>
      <c r="H63" s="114"/>
      <c r="I63" s="114"/>
      <c r="J63" s="114"/>
      <c r="K63" s="114"/>
      <c r="L63" s="114"/>
      <c r="M63" s="114"/>
    </row>
    <row r="64" spans="1:13" ht="15.75">
      <c r="A64" s="114"/>
      <c r="B64" s="114"/>
      <c r="C64" s="114"/>
      <c r="D64" s="114" t="s">
        <v>261</v>
      </c>
      <c r="E64" s="114"/>
      <c r="F64" s="114"/>
      <c r="G64" s="114"/>
      <c r="H64" s="114"/>
      <c r="I64" s="114"/>
      <c r="J64" s="114"/>
      <c r="K64" s="114"/>
      <c r="L64" s="114"/>
      <c r="M64" s="114"/>
    </row>
    <row r="65" spans="1:13" ht="15.75">
      <c r="A65" s="114"/>
      <c r="B65" s="114"/>
      <c r="C65" s="114"/>
      <c r="D65" s="52" t="s">
        <v>179</v>
      </c>
      <c r="E65" s="52" t="s">
        <v>180</v>
      </c>
      <c r="F65" s="52" t="s">
        <v>181</v>
      </c>
      <c r="G65" s="52" t="s">
        <v>182</v>
      </c>
      <c r="H65" s="52" t="s">
        <v>183</v>
      </c>
      <c r="I65" s="52" t="s">
        <v>184</v>
      </c>
      <c r="J65" s="52" t="s">
        <v>185</v>
      </c>
      <c r="K65" s="52" t="s">
        <v>186</v>
      </c>
      <c r="L65" s="52" t="s">
        <v>185</v>
      </c>
      <c r="M65" s="52" t="s">
        <v>187</v>
      </c>
    </row>
    <row r="66" spans="1:13" ht="15.75">
      <c r="A66" s="52">
        <v>1</v>
      </c>
      <c r="B66" s="3"/>
      <c r="C66" s="52" t="s">
        <v>250</v>
      </c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ht="31.5">
      <c r="A67" s="52">
        <v>2</v>
      </c>
      <c r="B67" s="3"/>
      <c r="C67" s="52" t="s">
        <v>251</v>
      </c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15.75">
      <c r="A68" s="52">
        <v>3</v>
      </c>
      <c r="B68" s="3"/>
      <c r="C68" s="52" t="s">
        <v>250</v>
      </c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15.75">
      <c r="A69" s="52">
        <v>4</v>
      </c>
      <c r="B69" s="3"/>
      <c r="C69" s="52" t="s">
        <v>250</v>
      </c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15.75">
      <c r="A70" s="52">
        <v>5</v>
      </c>
      <c r="B70" s="3"/>
      <c r="C70" s="52" t="s">
        <v>250</v>
      </c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ht="15.75">
      <c r="A71" s="52">
        <v>6</v>
      </c>
      <c r="B71" s="3"/>
      <c r="C71" s="52" t="s">
        <v>250</v>
      </c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ht="15.75">
      <c r="A72" s="52">
        <v>7</v>
      </c>
      <c r="B72" s="3"/>
      <c r="C72" s="52" t="s">
        <v>250</v>
      </c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15.7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31.5" customHeight="1">
      <c r="A74" s="114" t="s">
        <v>252</v>
      </c>
      <c r="B74" s="114"/>
      <c r="C74" s="52" t="s">
        <v>50</v>
      </c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15.75">
      <c r="A75" s="114" t="s">
        <v>253</v>
      </c>
      <c r="B75" s="11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15.75">
      <c r="A76" s="114" t="s">
        <v>254</v>
      </c>
      <c r="B76" s="11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ht="15.75">
      <c r="A77" s="114" t="s">
        <v>255</v>
      </c>
      <c r="B77" s="11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ht="15.75">
      <c r="A78" s="48"/>
    </row>
    <row r="79" spans="1:13" ht="15.75">
      <c r="A79" s="48"/>
    </row>
    <row r="80" spans="1:13" ht="15.75">
      <c r="A80" s="48"/>
    </row>
    <row r="81" spans="1:13" ht="15.75">
      <c r="A81" s="150" t="s">
        <v>263</v>
      </c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</row>
    <row r="82" spans="1:13" ht="15.75">
      <c r="A82" s="150" t="s">
        <v>261</v>
      </c>
      <c r="B82" s="15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</row>
    <row r="83" spans="1:13" ht="15.75">
      <c r="A83" s="48"/>
    </row>
    <row r="84" spans="1:13" ht="46.5" customHeight="1">
      <c r="A84" s="114" t="s">
        <v>247</v>
      </c>
      <c r="B84" s="114" t="s">
        <v>248</v>
      </c>
      <c r="C84" s="114" t="s">
        <v>42</v>
      </c>
      <c r="D84" s="114" t="s">
        <v>264</v>
      </c>
      <c r="E84" s="114"/>
      <c r="F84" s="114"/>
      <c r="G84" s="114"/>
      <c r="H84" s="114"/>
      <c r="I84" s="114"/>
      <c r="J84" s="114"/>
      <c r="K84" s="114"/>
      <c r="L84" s="114"/>
      <c r="M84" s="114"/>
    </row>
    <row r="85" spans="1:13" ht="15.75">
      <c r="A85" s="114"/>
      <c r="B85" s="114"/>
      <c r="C85" s="114"/>
      <c r="D85" s="52" t="s">
        <v>179</v>
      </c>
      <c r="E85" s="52" t="s">
        <v>180</v>
      </c>
      <c r="F85" s="52" t="s">
        <v>181</v>
      </c>
      <c r="G85" s="52" t="s">
        <v>182</v>
      </c>
      <c r="H85" s="52" t="s">
        <v>183</v>
      </c>
      <c r="I85" s="52" t="s">
        <v>184</v>
      </c>
      <c r="J85" s="52" t="s">
        <v>185</v>
      </c>
      <c r="K85" s="52" t="s">
        <v>186</v>
      </c>
      <c r="L85" s="52" t="s">
        <v>185</v>
      </c>
      <c r="M85" s="52" t="s">
        <v>187</v>
      </c>
    </row>
    <row r="86" spans="1:13" ht="15.75">
      <c r="A86" s="52">
        <v>1</v>
      </c>
      <c r="B86" s="3"/>
      <c r="C86" s="52" t="s">
        <v>250</v>
      </c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31.5">
      <c r="A87" s="52">
        <v>2</v>
      </c>
      <c r="B87" s="3"/>
      <c r="C87" s="52" t="s">
        <v>251</v>
      </c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5.75">
      <c r="A88" s="52">
        <v>3</v>
      </c>
      <c r="B88" s="3"/>
      <c r="C88" s="52" t="s">
        <v>250</v>
      </c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ht="15.75">
      <c r="A89" s="52">
        <v>4</v>
      </c>
      <c r="B89" s="3"/>
      <c r="C89" s="52" t="s">
        <v>250</v>
      </c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ht="15.7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ht="31.5" customHeight="1">
      <c r="A91" s="114" t="s">
        <v>252</v>
      </c>
      <c r="B91" s="11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5.75">
      <c r="A92" s="114" t="s">
        <v>253</v>
      </c>
      <c r="B92" s="11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ht="15.75">
      <c r="A93" s="114" t="s">
        <v>254</v>
      </c>
      <c r="B93" s="11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5.75">
      <c r="A94" s="114" t="s">
        <v>255</v>
      </c>
      <c r="B94" s="11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ht="15.75">
      <c r="A95" s="48"/>
    </row>
    <row r="96" spans="1:13" ht="15.75">
      <c r="A96" s="48"/>
    </row>
    <row r="97" spans="1:13" ht="15.75">
      <c r="A97" s="48"/>
    </row>
    <row r="98" spans="1:13" ht="15.75">
      <c r="A98" s="150" t="s">
        <v>265</v>
      </c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</row>
    <row r="99" spans="1:13" ht="15.75">
      <c r="A99" s="150" t="s">
        <v>261</v>
      </c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</row>
    <row r="100" spans="1:13" ht="15.75">
      <c r="A100" s="48"/>
    </row>
    <row r="101" spans="1:13" ht="46.5" customHeight="1">
      <c r="A101" s="114" t="s">
        <v>247</v>
      </c>
      <c r="B101" s="114" t="s">
        <v>248</v>
      </c>
      <c r="C101" s="114" t="s">
        <v>42</v>
      </c>
      <c r="D101" s="114" t="s">
        <v>264</v>
      </c>
      <c r="E101" s="114"/>
      <c r="F101" s="114"/>
      <c r="G101" s="114"/>
      <c r="H101" s="114"/>
      <c r="I101" s="114"/>
      <c r="J101" s="114"/>
      <c r="K101" s="114"/>
      <c r="L101" s="114"/>
      <c r="M101" s="114"/>
    </row>
    <row r="102" spans="1:13" ht="15.75">
      <c r="A102" s="114"/>
      <c r="B102" s="114"/>
      <c r="C102" s="114"/>
      <c r="D102" s="52" t="s">
        <v>179</v>
      </c>
      <c r="E102" s="52" t="s">
        <v>180</v>
      </c>
      <c r="F102" s="52" t="s">
        <v>181</v>
      </c>
      <c r="G102" s="52" t="s">
        <v>182</v>
      </c>
      <c r="H102" s="52" t="s">
        <v>183</v>
      </c>
      <c r="I102" s="52" t="s">
        <v>184</v>
      </c>
      <c r="J102" s="52" t="s">
        <v>185</v>
      </c>
      <c r="K102" s="52" t="s">
        <v>186</v>
      </c>
      <c r="L102" s="52" t="s">
        <v>185</v>
      </c>
      <c r="M102" s="52" t="s">
        <v>187</v>
      </c>
    </row>
    <row r="103" spans="1:13" ht="15.75">
      <c r="A103" s="52">
        <v>1</v>
      </c>
      <c r="B103" s="3"/>
      <c r="C103" s="52" t="s">
        <v>250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ht="31.5">
      <c r="A104" s="52">
        <v>2</v>
      </c>
      <c r="B104" s="3"/>
      <c r="C104" s="52" t="s">
        <v>251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ht="15.75">
      <c r="A105" s="52">
        <v>3</v>
      </c>
      <c r="B105" s="3"/>
      <c r="C105" s="52" t="s">
        <v>250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ht="15.75">
      <c r="A106" s="52">
        <v>4</v>
      </c>
      <c r="B106" s="3"/>
      <c r="C106" s="52" t="s">
        <v>250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ht="15.75">
      <c r="A107" s="52">
        <v>5</v>
      </c>
      <c r="B107" s="3"/>
      <c r="C107" s="52" t="s">
        <v>250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ht="15.7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ht="31.5" customHeight="1">
      <c r="A109" s="114" t="s">
        <v>252</v>
      </c>
      <c r="B109" s="11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ht="15.75">
      <c r="A110" s="114" t="s">
        <v>253</v>
      </c>
      <c r="B110" s="11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5.75">
      <c r="A111" s="114" t="s">
        <v>254</v>
      </c>
      <c r="B111" s="11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15.75">
      <c r="A112" s="114" t="s">
        <v>255</v>
      </c>
      <c r="B112" s="11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5.75">
      <c r="A113" s="48"/>
    </row>
    <row r="114" spans="1:13" ht="15.75">
      <c r="A114" s="48"/>
    </row>
    <row r="115" spans="1:13" ht="15.75">
      <c r="A115" s="48"/>
    </row>
    <row r="116" spans="1:13" ht="15.75">
      <c r="A116" s="69"/>
    </row>
    <row r="117" spans="1:13" ht="15.75">
      <c r="A117" s="69"/>
    </row>
    <row r="118" spans="1:13" ht="15.75">
      <c r="A118" s="69"/>
    </row>
    <row r="119" spans="1:13" ht="15.75">
      <c r="A119" s="69"/>
    </row>
    <row r="120" spans="1:13" ht="15.75">
      <c r="A120" s="150" t="s">
        <v>266</v>
      </c>
      <c r="B120" s="150"/>
      <c r="C120" s="150"/>
      <c r="D120" s="150"/>
      <c r="E120" s="150"/>
      <c r="F120" s="150"/>
      <c r="G120" s="150"/>
      <c r="H120" s="150"/>
      <c r="I120" s="150"/>
      <c r="J120" s="150"/>
      <c r="K120" s="150"/>
      <c r="L120" s="150"/>
      <c r="M120" s="150"/>
    </row>
    <row r="121" spans="1:13" ht="15.75">
      <c r="A121" s="48"/>
    </row>
    <row r="122" spans="1:13" ht="15.75">
      <c r="A122" s="114" t="s">
        <v>42</v>
      </c>
      <c r="B122" s="114" t="s">
        <v>264</v>
      </c>
      <c r="C122" s="114"/>
      <c r="D122" s="114"/>
      <c r="E122" s="114"/>
      <c r="F122" s="114"/>
      <c r="G122" s="114"/>
      <c r="H122" s="114"/>
      <c r="I122" s="114"/>
      <c r="J122" s="114"/>
      <c r="K122" s="114"/>
    </row>
    <row r="123" spans="1:13" ht="15.75">
      <c r="A123" s="114"/>
      <c r="B123" s="52" t="s">
        <v>179</v>
      </c>
      <c r="C123" s="52" t="s">
        <v>180</v>
      </c>
      <c r="D123" s="52" t="s">
        <v>181</v>
      </c>
      <c r="E123" s="52" t="s">
        <v>182</v>
      </c>
      <c r="F123" s="52" t="s">
        <v>183</v>
      </c>
      <c r="G123" s="52" t="s">
        <v>184</v>
      </c>
      <c r="H123" s="52" t="s">
        <v>185</v>
      </c>
      <c r="I123" s="52" t="s">
        <v>186</v>
      </c>
      <c r="J123" s="52" t="s">
        <v>185</v>
      </c>
      <c r="K123" s="52" t="s">
        <v>187</v>
      </c>
    </row>
    <row r="124" spans="1:13" ht="63">
      <c r="A124" s="31" t="s">
        <v>267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3" ht="78.75">
      <c r="A125" s="31" t="s">
        <v>268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3" ht="63">
      <c r="A126" s="31" t="s">
        <v>269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3" ht="78.75">
      <c r="A127" s="31" t="s">
        <v>270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3" ht="63">
      <c r="A128" s="31" t="s">
        <v>271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78.75">
      <c r="A129" s="31" t="s">
        <v>272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63">
      <c r="A130" s="31" t="s">
        <v>267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78.75">
      <c r="A131" s="31" t="s">
        <v>268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63">
      <c r="A132" s="31" t="s">
        <v>269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78.75">
      <c r="A133" s="31" t="s">
        <v>270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5.75">
      <c r="A134" s="48"/>
    </row>
  </sheetData>
  <mergeCells count="61">
    <mergeCell ref="A120:M120"/>
    <mergeCell ref="A1:M1"/>
    <mergeCell ref="A20:M20"/>
    <mergeCell ref="A39:M39"/>
    <mergeCell ref="A60:M60"/>
    <mergeCell ref="A61:M61"/>
    <mergeCell ref="A81:M81"/>
    <mergeCell ref="A109:B109"/>
    <mergeCell ref="A110:B110"/>
    <mergeCell ref="A111:B111"/>
    <mergeCell ref="A112:B112"/>
    <mergeCell ref="A75:B75"/>
    <mergeCell ref="A76:B76"/>
    <mergeCell ref="A77:B77"/>
    <mergeCell ref="A82:M82"/>
    <mergeCell ref="A74:B74"/>
    <mergeCell ref="A122:A123"/>
    <mergeCell ref="B122:K122"/>
    <mergeCell ref="D84:M84"/>
    <mergeCell ref="A91:B91"/>
    <mergeCell ref="A92:B92"/>
    <mergeCell ref="A93:B93"/>
    <mergeCell ref="A94:B94"/>
    <mergeCell ref="A101:A102"/>
    <mergeCell ref="B101:B102"/>
    <mergeCell ref="C101:C102"/>
    <mergeCell ref="D101:M101"/>
    <mergeCell ref="A98:M98"/>
    <mergeCell ref="A84:A85"/>
    <mergeCell ref="B84:B85"/>
    <mergeCell ref="C84:C85"/>
    <mergeCell ref="A99:M99"/>
    <mergeCell ref="C41:C42"/>
    <mergeCell ref="D41:M41"/>
    <mergeCell ref="A53:B53"/>
    <mergeCell ref="A54:B54"/>
    <mergeCell ref="A55:B55"/>
    <mergeCell ref="A56:B56"/>
    <mergeCell ref="A63:A65"/>
    <mergeCell ref="B63:B65"/>
    <mergeCell ref="C63:C65"/>
    <mergeCell ref="D63:M63"/>
    <mergeCell ref="D64:M64"/>
    <mergeCell ref="A32:B32"/>
    <mergeCell ref="A33:B33"/>
    <mergeCell ref="A34:B34"/>
    <mergeCell ref="A35:B35"/>
    <mergeCell ref="A41:A42"/>
    <mergeCell ref="B41:B42"/>
    <mergeCell ref="D22:M22"/>
    <mergeCell ref="A3:A4"/>
    <mergeCell ref="B3:B4"/>
    <mergeCell ref="C3:C4"/>
    <mergeCell ref="D3:M3"/>
    <mergeCell ref="A13:B13"/>
    <mergeCell ref="A14:B14"/>
    <mergeCell ref="A15:B15"/>
    <mergeCell ref="A16:B16"/>
    <mergeCell ref="A22:A23"/>
    <mergeCell ref="B22:B23"/>
    <mergeCell ref="C22:C2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08"/>
  <sheetViews>
    <sheetView topLeftCell="A19" workbookViewId="0">
      <pane ySplit="1" topLeftCell="A35" activePane="bottomLeft" state="frozen"/>
      <selection activeCell="A19" sqref="A19"/>
      <selection pane="bottomLeft" activeCell="S27" sqref="S27"/>
    </sheetView>
  </sheetViews>
  <sheetFormatPr defaultRowHeight="15"/>
  <cols>
    <col min="1" max="1" width="36.42578125" customWidth="1"/>
    <col min="3" max="3" width="9.140625" customWidth="1"/>
    <col min="4" max="11" width="9.5703125" customWidth="1"/>
  </cols>
  <sheetData>
    <row r="1" spans="1:3" ht="49.5" customHeight="1">
      <c r="A1" s="113" t="s">
        <v>273</v>
      </c>
      <c r="B1" s="113"/>
      <c r="C1" s="113"/>
    </row>
    <row r="2" spans="1:3" ht="15.75">
      <c r="A2" s="48"/>
    </row>
    <row r="3" spans="1:3" ht="15.75">
      <c r="A3" s="52" t="s">
        <v>178</v>
      </c>
      <c r="B3" s="52" t="s">
        <v>179</v>
      </c>
      <c r="C3" s="52" t="s">
        <v>184</v>
      </c>
    </row>
    <row r="4" spans="1:3" ht="15.75">
      <c r="A4" s="114" t="s">
        <v>274</v>
      </c>
      <c r="B4" s="114"/>
      <c r="C4" s="114"/>
    </row>
    <row r="5" spans="1:3" ht="15.75">
      <c r="A5" s="31" t="s">
        <v>275</v>
      </c>
      <c r="B5" s="3"/>
      <c r="C5" s="3"/>
    </row>
    <row r="6" spans="1:3" ht="31.5">
      <c r="A6" s="31" t="s">
        <v>276</v>
      </c>
      <c r="B6" s="3"/>
      <c r="C6" s="3"/>
    </row>
    <row r="7" spans="1:3" ht="15.75">
      <c r="A7" s="114" t="s">
        <v>277</v>
      </c>
      <c r="B7" s="114"/>
      <c r="C7" s="114"/>
    </row>
    <row r="8" spans="1:3" ht="15.75">
      <c r="A8" s="31" t="s">
        <v>222</v>
      </c>
      <c r="B8" s="3"/>
      <c r="C8" s="3"/>
    </row>
    <row r="9" spans="1:3" ht="31.5">
      <c r="A9" s="31" t="s">
        <v>278</v>
      </c>
      <c r="B9" s="3"/>
      <c r="C9" s="3"/>
    </row>
    <row r="10" spans="1:3" ht="15.75">
      <c r="A10" s="114" t="s">
        <v>279</v>
      </c>
      <c r="B10" s="114"/>
      <c r="C10" s="114"/>
    </row>
    <row r="11" spans="1:3" ht="15.75">
      <c r="A11" s="31" t="s">
        <v>222</v>
      </c>
      <c r="B11" s="3"/>
      <c r="C11" s="3"/>
    </row>
    <row r="12" spans="1:3" ht="31.5">
      <c r="A12" s="31" t="s">
        <v>278</v>
      </c>
      <c r="B12" s="3"/>
      <c r="C12" s="3"/>
    </row>
    <row r="13" spans="1:3" ht="31.5" customHeight="1">
      <c r="A13" s="114" t="s">
        <v>280</v>
      </c>
      <c r="B13" s="114"/>
      <c r="C13" s="114"/>
    </row>
    <row r="14" spans="1:3" ht="15.75">
      <c r="A14" s="31" t="s">
        <v>222</v>
      </c>
      <c r="B14" s="3"/>
      <c r="C14" s="3"/>
    </row>
    <row r="15" spans="1:3" ht="31.5">
      <c r="A15" s="31" t="s">
        <v>278</v>
      </c>
      <c r="B15" s="3"/>
      <c r="C15" s="3"/>
    </row>
    <row r="16" spans="1:3" ht="31.5" customHeight="1">
      <c r="A16" s="114" t="s">
        <v>281</v>
      </c>
      <c r="B16" s="114"/>
      <c r="C16" s="114"/>
    </row>
    <row r="17" spans="1:11" ht="15.75">
      <c r="A17" s="31" t="s">
        <v>222</v>
      </c>
      <c r="B17" s="3"/>
      <c r="C17" s="3"/>
    </row>
    <row r="18" spans="1:11" ht="31.5">
      <c r="A18" s="31" t="s">
        <v>278</v>
      </c>
      <c r="B18" s="3"/>
      <c r="C18" s="3"/>
    </row>
    <row r="19" spans="1:11" ht="15.75">
      <c r="A19" s="153"/>
      <c r="B19" s="153"/>
      <c r="C19" s="153"/>
    </row>
    <row r="20" spans="1:11" ht="15.75">
      <c r="A20" s="3"/>
      <c r="B20" s="3"/>
      <c r="C20" s="3"/>
    </row>
    <row r="21" spans="1:11" ht="15.75">
      <c r="A21" s="3"/>
      <c r="B21" s="3"/>
      <c r="C21" s="3"/>
    </row>
    <row r="22" spans="1:11" ht="15.75">
      <c r="A22" s="114" t="s">
        <v>282</v>
      </c>
      <c r="B22" s="114"/>
      <c r="C22" s="114"/>
    </row>
    <row r="23" spans="1:11" ht="15.75">
      <c r="A23" s="31" t="s">
        <v>222</v>
      </c>
      <c r="B23" s="3"/>
      <c r="C23" s="3"/>
    </row>
    <row r="24" spans="1:11" ht="31.5">
      <c r="A24" s="31" t="s">
        <v>278</v>
      </c>
      <c r="B24" s="3"/>
      <c r="C24" s="3"/>
    </row>
    <row r="25" spans="1:11" ht="15.75">
      <c r="A25" s="72"/>
      <c r="B25" s="73"/>
      <c r="C25" s="73"/>
    </row>
    <row r="26" spans="1:11" ht="37.5" customHeight="1">
      <c r="A26" s="113" t="s">
        <v>283</v>
      </c>
      <c r="B26" s="113"/>
      <c r="C26" s="113"/>
    </row>
    <row r="27" spans="1:11" ht="29.25" customHeight="1">
      <c r="A27" s="48"/>
    </row>
    <row r="28" spans="1:11" ht="130.5" customHeight="1">
      <c r="A28" s="52" t="s">
        <v>284</v>
      </c>
      <c r="B28" s="52" t="s">
        <v>285</v>
      </c>
      <c r="C28" s="20" t="s">
        <v>14</v>
      </c>
      <c r="D28" s="20" t="s">
        <v>19</v>
      </c>
      <c r="E28" s="20" t="s">
        <v>20</v>
      </c>
      <c r="F28" s="20" t="s">
        <v>21</v>
      </c>
      <c r="G28" s="20" t="s">
        <v>36</v>
      </c>
      <c r="H28" s="20" t="s">
        <v>22</v>
      </c>
      <c r="I28" s="20" t="s">
        <v>23</v>
      </c>
      <c r="J28" s="20" t="s">
        <v>24</v>
      </c>
      <c r="K28" s="20" t="s">
        <v>25</v>
      </c>
    </row>
    <row r="29" spans="1:11" ht="31.5">
      <c r="A29" s="31" t="s">
        <v>286</v>
      </c>
      <c r="B29" s="52" t="s">
        <v>287</v>
      </c>
      <c r="C29" s="95">
        <v>0.16600000000000001</v>
      </c>
      <c r="D29" s="98">
        <v>3.5760000000000001</v>
      </c>
      <c r="E29" s="98">
        <v>1.718</v>
      </c>
      <c r="F29" s="98">
        <v>1.29</v>
      </c>
      <c r="G29" s="98">
        <v>0.86</v>
      </c>
      <c r="H29" s="98">
        <v>2.6819999999999999</v>
      </c>
      <c r="I29" s="98">
        <v>0.68799999999999994</v>
      </c>
      <c r="J29" s="98">
        <v>2.6139999999999999</v>
      </c>
      <c r="K29" s="98">
        <v>0.43</v>
      </c>
    </row>
    <row r="30" spans="1:11" ht="15.75">
      <c r="A30" s="31" t="s">
        <v>288</v>
      </c>
      <c r="B30" s="52" t="s">
        <v>287</v>
      </c>
      <c r="C30" s="95"/>
      <c r="D30" s="98"/>
      <c r="E30" s="98"/>
      <c r="F30" s="98"/>
      <c r="G30" s="98"/>
      <c r="H30" s="98"/>
      <c r="I30" s="98"/>
      <c r="J30" s="98"/>
      <c r="K30" s="98"/>
    </row>
    <row r="31" spans="1:11" ht="15.75">
      <c r="A31" s="31" t="s">
        <v>289</v>
      </c>
      <c r="B31" s="52" t="s">
        <v>287</v>
      </c>
      <c r="C31" s="95"/>
      <c r="D31" s="98"/>
      <c r="E31" s="98"/>
      <c r="F31" s="98"/>
      <c r="G31" s="98"/>
      <c r="H31" s="98"/>
      <c r="I31" s="98"/>
      <c r="J31" s="98"/>
      <c r="K31" s="98"/>
    </row>
    <row r="32" spans="1:11" ht="31.5">
      <c r="A32" s="31" t="s">
        <v>290</v>
      </c>
      <c r="B32" s="52" t="s">
        <v>118</v>
      </c>
      <c r="C32" s="95"/>
      <c r="D32" s="98"/>
      <c r="E32" s="98"/>
      <c r="F32" s="98"/>
      <c r="G32" s="98"/>
      <c r="H32" s="98"/>
      <c r="I32" s="98"/>
      <c r="J32" s="98"/>
      <c r="K32" s="98"/>
    </row>
    <row r="33" spans="1:11" ht="31.5">
      <c r="A33" s="31" t="s">
        <v>291</v>
      </c>
      <c r="B33" s="52" t="s">
        <v>287</v>
      </c>
      <c r="C33" s="95">
        <v>0.16600000000000001</v>
      </c>
      <c r="D33" s="98">
        <v>3.5760000000000001</v>
      </c>
      <c r="E33" s="98">
        <v>1.718</v>
      </c>
      <c r="F33" s="98">
        <v>1.29</v>
      </c>
      <c r="G33" s="98">
        <v>0.86</v>
      </c>
      <c r="H33" s="98">
        <v>2.6819999999999999</v>
      </c>
      <c r="I33" s="98">
        <v>0.68799999999999994</v>
      </c>
      <c r="J33" s="98">
        <v>2.6139999999999999</v>
      </c>
      <c r="K33" s="98">
        <v>0.43</v>
      </c>
    </row>
    <row r="34" spans="1:11" ht="15.75">
      <c r="A34" s="31" t="s">
        <v>292</v>
      </c>
      <c r="B34" s="52" t="s">
        <v>287</v>
      </c>
      <c r="C34" s="95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ht="15.75">
      <c r="A35" s="31" t="s">
        <v>293</v>
      </c>
      <c r="B35" s="52" t="s">
        <v>287</v>
      </c>
      <c r="C35" s="95">
        <v>3.0000000000000001E-3</v>
      </c>
      <c r="D35" s="98">
        <v>4.9000000000000002E-2</v>
      </c>
      <c r="E35" s="98">
        <v>0.05</v>
      </c>
      <c r="F35" s="98">
        <v>0.02</v>
      </c>
      <c r="G35" s="98">
        <v>2.7E-2</v>
      </c>
      <c r="H35" s="98">
        <v>7.0999999999999994E-2</v>
      </c>
      <c r="I35" s="98">
        <v>1.7999999999999999E-2</v>
      </c>
      <c r="J35" s="98">
        <v>0.05</v>
      </c>
      <c r="K35" s="98">
        <v>2.4E-2</v>
      </c>
    </row>
    <row r="36" spans="1:11" ht="15.75">
      <c r="A36" s="31" t="s">
        <v>294</v>
      </c>
      <c r="B36" s="52" t="s">
        <v>287</v>
      </c>
      <c r="C36" s="95"/>
      <c r="D36" s="98"/>
      <c r="E36" s="98"/>
      <c r="F36" s="98"/>
      <c r="G36" s="98"/>
      <c r="H36" s="98"/>
      <c r="I36" s="98"/>
      <c r="J36" s="98"/>
      <c r="K36" s="98"/>
    </row>
    <row r="37" spans="1:11" ht="31.5">
      <c r="A37" s="31" t="s">
        <v>295</v>
      </c>
      <c r="B37" s="52" t="s">
        <v>287</v>
      </c>
      <c r="C37" s="95"/>
      <c r="D37" s="98"/>
      <c r="E37" s="98"/>
      <c r="F37" s="98"/>
      <c r="G37" s="98"/>
      <c r="H37" s="98"/>
      <c r="I37" s="98"/>
      <c r="J37" s="98"/>
      <c r="K37" s="98"/>
    </row>
    <row r="38" spans="1:11" ht="15.75">
      <c r="A38" s="31" t="s">
        <v>296</v>
      </c>
      <c r="B38" s="52" t="s">
        <v>287</v>
      </c>
      <c r="C38" s="95">
        <v>3.5999999999999997E-2</v>
      </c>
      <c r="D38" s="98">
        <v>0.374</v>
      </c>
      <c r="E38" s="98">
        <v>0.38100000000000001</v>
      </c>
      <c r="F38" s="98">
        <v>0.154</v>
      </c>
      <c r="G38" s="98">
        <v>0.20699999999999999</v>
      </c>
      <c r="H38" s="98">
        <v>0.54200000000000004</v>
      </c>
      <c r="I38" s="98">
        <v>0.13900000000000001</v>
      </c>
      <c r="J38" s="98">
        <v>0.375</v>
      </c>
      <c r="K38" s="98">
        <v>0.188</v>
      </c>
    </row>
    <row r="39" spans="1:11" ht="15.75">
      <c r="A39" s="31" t="s">
        <v>297</v>
      </c>
      <c r="B39" s="52" t="s">
        <v>287</v>
      </c>
      <c r="C39" s="95"/>
      <c r="D39" s="98"/>
      <c r="E39" s="98"/>
      <c r="F39" s="98"/>
      <c r="G39" s="98"/>
      <c r="H39" s="98"/>
      <c r="I39" s="98"/>
      <c r="J39" s="98"/>
      <c r="K39" s="98"/>
    </row>
    <row r="40" spans="1:11" ht="15.75">
      <c r="A40" s="31" t="s">
        <v>298</v>
      </c>
      <c r="B40" s="52" t="s">
        <v>287</v>
      </c>
      <c r="C40" s="95"/>
      <c r="D40" s="98"/>
      <c r="E40" s="98"/>
      <c r="F40" s="98"/>
      <c r="G40" s="98"/>
      <c r="H40" s="98"/>
      <c r="I40" s="98"/>
      <c r="J40" s="98"/>
      <c r="K40" s="98"/>
    </row>
    <row r="41" spans="1:11" ht="31.5">
      <c r="A41" s="31" t="s">
        <v>299</v>
      </c>
      <c r="B41" s="52" t="s">
        <v>287</v>
      </c>
      <c r="C41" s="95">
        <f t="shared" ref="C41:K41" si="0">C30-C37+C33</f>
        <v>0.16600000000000001</v>
      </c>
      <c r="D41" s="95">
        <f t="shared" si="0"/>
        <v>3.5760000000000001</v>
      </c>
      <c r="E41" s="95">
        <f t="shared" si="0"/>
        <v>1.718</v>
      </c>
      <c r="F41" s="95">
        <f t="shared" si="0"/>
        <v>1.29</v>
      </c>
      <c r="G41" s="95">
        <f t="shared" si="0"/>
        <v>0.86</v>
      </c>
      <c r="H41" s="95">
        <f t="shared" si="0"/>
        <v>2.6819999999999999</v>
      </c>
      <c r="I41" s="95">
        <f t="shared" si="0"/>
        <v>0.68799999999999994</v>
      </c>
      <c r="J41" s="95">
        <f t="shared" si="0"/>
        <v>2.6139999999999999</v>
      </c>
      <c r="K41" s="95">
        <f t="shared" si="0"/>
        <v>0.43</v>
      </c>
    </row>
    <row r="42" spans="1:11" ht="31.5">
      <c r="A42" s="31" t="s">
        <v>300</v>
      </c>
      <c r="B42" s="3"/>
      <c r="C42" s="95"/>
      <c r="D42" s="98"/>
      <c r="E42" s="98"/>
      <c r="F42" s="98"/>
      <c r="G42" s="98"/>
      <c r="H42" s="98"/>
      <c r="I42" s="98"/>
      <c r="J42" s="98"/>
      <c r="K42" s="98"/>
    </row>
    <row r="43" spans="1:11" ht="15.75">
      <c r="A43" s="31" t="s">
        <v>301</v>
      </c>
      <c r="B43" s="52" t="s">
        <v>287</v>
      </c>
      <c r="C43" s="95"/>
      <c r="D43" s="98"/>
      <c r="E43" s="98"/>
      <c r="F43" s="98"/>
      <c r="G43" s="98"/>
      <c r="H43" s="98"/>
      <c r="I43" s="98"/>
      <c r="J43" s="98"/>
      <c r="K43" s="98"/>
    </row>
    <row r="44" spans="1:11" ht="15.75">
      <c r="A44" s="31" t="s">
        <v>302</v>
      </c>
      <c r="B44" s="3"/>
      <c r="C44" s="95"/>
      <c r="D44" s="98"/>
      <c r="E44" s="98"/>
      <c r="F44" s="98"/>
      <c r="G44" s="98"/>
      <c r="H44" s="98"/>
      <c r="I44" s="98"/>
      <c r="J44" s="98"/>
      <c r="K44" s="98"/>
    </row>
    <row r="45" spans="1:11" ht="31.5">
      <c r="A45" s="31" t="s">
        <v>303</v>
      </c>
      <c r="B45" s="52" t="s">
        <v>146</v>
      </c>
      <c r="C45" s="95"/>
      <c r="D45" s="98"/>
      <c r="E45" s="98"/>
      <c r="F45" s="98"/>
      <c r="G45" s="98"/>
      <c r="H45" s="98"/>
      <c r="I45" s="98"/>
      <c r="J45" s="98"/>
      <c r="K45" s="98"/>
    </row>
    <row r="46" spans="1:11" ht="31.5">
      <c r="A46" s="31" t="s">
        <v>304</v>
      </c>
      <c r="B46" s="52" t="s">
        <v>146</v>
      </c>
      <c r="C46" s="95"/>
      <c r="D46" s="98"/>
      <c r="E46" s="98"/>
      <c r="F46" s="98"/>
      <c r="G46" s="98"/>
      <c r="H46" s="98"/>
      <c r="I46" s="98"/>
      <c r="J46" s="98"/>
      <c r="K46" s="98"/>
    </row>
    <row r="47" spans="1:11" ht="31.5">
      <c r="A47" s="31" t="s">
        <v>305</v>
      </c>
      <c r="B47" s="52" t="s">
        <v>146</v>
      </c>
      <c r="C47" s="95"/>
      <c r="D47" s="98"/>
      <c r="E47" s="98"/>
      <c r="F47" s="98"/>
      <c r="G47" s="98"/>
      <c r="H47" s="98"/>
      <c r="I47" s="98"/>
      <c r="J47" s="98"/>
      <c r="K47" s="98"/>
    </row>
    <row r="48" spans="1:11" ht="31.5">
      <c r="A48" s="31" t="s">
        <v>306</v>
      </c>
      <c r="B48" s="52" t="s">
        <v>146</v>
      </c>
      <c r="C48" s="95"/>
      <c r="D48" s="98"/>
      <c r="E48" s="98"/>
      <c r="F48" s="98"/>
      <c r="G48" s="98"/>
      <c r="H48" s="98"/>
      <c r="I48" s="98"/>
      <c r="J48" s="98"/>
      <c r="K48" s="98"/>
    </row>
    <row r="49" spans="1:11" ht="15.75">
      <c r="A49" s="31" t="s">
        <v>307</v>
      </c>
      <c r="B49" s="52" t="s">
        <v>129</v>
      </c>
      <c r="C49" s="95"/>
      <c r="D49" s="98"/>
      <c r="E49" s="98"/>
      <c r="F49" s="98"/>
      <c r="G49" s="98"/>
      <c r="H49" s="98"/>
      <c r="I49" s="98"/>
      <c r="J49" s="98"/>
      <c r="K49" s="98"/>
    </row>
    <row r="50" spans="1:11" ht="31.5">
      <c r="A50" s="31" t="s">
        <v>308</v>
      </c>
      <c r="B50" s="52" t="s">
        <v>146</v>
      </c>
      <c r="C50" s="95">
        <v>140.49100000000001</v>
      </c>
      <c r="D50" s="98">
        <v>1308.2560000000001</v>
      </c>
      <c r="E50" s="98">
        <v>1272.9100000000001</v>
      </c>
      <c r="F50" s="98">
        <v>660.43</v>
      </c>
      <c r="G50" s="98">
        <v>966.18799999999999</v>
      </c>
      <c r="H50" s="98">
        <v>1818.115</v>
      </c>
      <c r="I50" s="98">
        <v>515.173</v>
      </c>
      <c r="J50" s="98">
        <v>1492.057</v>
      </c>
      <c r="K50" s="98">
        <v>483.51499999999999</v>
      </c>
    </row>
    <row r="51" spans="1:11" ht="31.5">
      <c r="A51" s="31" t="s">
        <v>309</v>
      </c>
      <c r="B51" s="52" t="s">
        <v>310</v>
      </c>
      <c r="C51" s="95">
        <v>27.1</v>
      </c>
      <c r="D51" s="98">
        <v>319.11</v>
      </c>
      <c r="E51" s="98">
        <v>239.6</v>
      </c>
      <c r="F51" s="98">
        <v>133.04</v>
      </c>
      <c r="G51" s="98">
        <v>197.52</v>
      </c>
      <c r="H51" s="98">
        <v>353.32</v>
      </c>
      <c r="I51" s="98">
        <v>98.7</v>
      </c>
      <c r="J51" s="98">
        <v>257.68</v>
      </c>
      <c r="K51" s="98">
        <v>97.89</v>
      </c>
    </row>
    <row r="52" spans="1:11" ht="31.5">
      <c r="A52" s="31" t="s">
        <v>311</v>
      </c>
      <c r="B52" s="52" t="s">
        <v>312</v>
      </c>
      <c r="C52" s="95">
        <f t="shared" ref="C52:K52" si="1">(C51/C50)*1000</f>
        <v>192.89491853570689</v>
      </c>
      <c r="D52" s="95">
        <f t="shared" si="1"/>
        <v>243.92015018467333</v>
      </c>
      <c r="E52" s="95">
        <f t="shared" si="1"/>
        <v>188.23011839014538</v>
      </c>
      <c r="F52" s="95">
        <f t="shared" si="1"/>
        <v>201.44451342307283</v>
      </c>
      <c r="G52" s="95">
        <f t="shared" si="1"/>
        <v>204.43226370023226</v>
      </c>
      <c r="H52" s="95">
        <f t="shared" si="1"/>
        <v>194.33314174295904</v>
      </c>
      <c r="I52" s="95">
        <f t="shared" si="1"/>
        <v>191.58612737856993</v>
      </c>
      <c r="J52" s="95">
        <f t="shared" si="1"/>
        <v>172.70117696575934</v>
      </c>
      <c r="K52" s="95">
        <f t="shared" si="1"/>
        <v>202.45493935038212</v>
      </c>
    </row>
    <row r="53" spans="1:11" ht="31.5">
      <c r="A53" s="31" t="s">
        <v>313</v>
      </c>
      <c r="B53" s="52" t="s">
        <v>129</v>
      </c>
      <c r="C53" s="95"/>
      <c r="D53" s="98"/>
      <c r="E53" s="98"/>
      <c r="F53" s="98"/>
      <c r="G53" s="98"/>
      <c r="H53" s="98"/>
      <c r="I53" s="98"/>
      <c r="J53" s="98"/>
      <c r="K53" s="98"/>
    </row>
    <row r="54" spans="1:11" ht="31.5">
      <c r="A54" s="31" t="s">
        <v>314</v>
      </c>
      <c r="B54" s="52" t="s">
        <v>146</v>
      </c>
      <c r="C54" s="95"/>
      <c r="D54" s="98"/>
      <c r="E54" s="98"/>
      <c r="F54" s="98"/>
      <c r="G54" s="98"/>
      <c r="H54" s="98"/>
      <c r="I54" s="98"/>
      <c r="J54" s="98"/>
      <c r="K54" s="98"/>
    </row>
    <row r="55" spans="1:11" ht="31.5">
      <c r="A55" s="31" t="s">
        <v>315</v>
      </c>
      <c r="B55" s="52" t="s">
        <v>129</v>
      </c>
      <c r="C55" s="95"/>
      <c r="D55" s="98"/>
      <c r="E55" s="98"/>
      <c r="F55" s="98"/>
      <c r="G55" s="98"/>
      <c r="H55" s="98"/>
      <c r="I55" s="98"/>
      <c r="J55" s="98"/>
      <c r="K55" s="98"/>
    </row>
    <row r="56" spans="1:11" ht="31.5">
      <c r="A56" s="31" t="s">
        <v>316</v>
      </c>
      <c r="B56" s="52" t="s">
        <v>129</v>
      </c>
      <c r="C56" s="95"/>
      <c r="D56" s="98"/>
      <c r="E56" s="98"/>
      <c r="F56" s="98"/>
      <c r="G56" s="98"/>
      <c r="H56" s="98"/>
      <c r="I56" s="98"/>
      <c r="J56" s="98"/>
      <c r="K56" s="98"/>
    </row>
    <row r="57" spans="1:11" ht="31.5">
      <c r="A57" s="31" t="s">
        <v>317</v>
      </c>
      <c r="B57" s="3"/>
      <c r="C57" s="95"/>
      <c r="D57" s="98"/>
      <c r="E57" s="98"/>
      <c r="F57" s="98"/>
      <c r="G57" s="98"/>
      <c r="H57" s="98"/>
      <c r="I57" s="98"/>
      <c r="J57" s="98"/>
      <c r="K57" s="98"/>
    </row>
    <row r="58" spans="1:11" ht="31.5">
      <c r="A58" s="31" t="s">
        <v>318</v>
      </c>
      <c r="B58" s="52" t="s">
        <v>155</v>
      </c>
      <c r="C58" s="95">
        <v>42.69</v>
      </c>
      <c r="D58" s="98">
        <v>1149.5999999999999</v>
      </c>
      <c r="E58" s="98">
        <v>54.69</v>
      </c>
      <c r="F58" s="98">
        <v>1103.77</v>
      </c>
      <c r="G58" s="98">
        <v>26.95</v>
      </c>
      <c r="H58" s="98">
        <v>1091.0999999999999</v>
      </c>
      <c r="I58" s="98">
        <v>318.16000000000003</v>
      </c>
      <c r="J58" s="98">
        <v>933.65</v>
      </c>
      <c r="K58" s="98">
        <v>810.19</v>
      </c>
    </row>
    <row r="59" spans="1:11" ht="31.5">
      <c r="A59" s="31" t="s">
        <v>319</v>
      </c>
      <c r="B59" s="52" t="s">
        <v>155</v>
      </c>
      <c r="C59" s="95"/>
      <c r="D59" s="98"/>
      <c r="E59" s="98"/>
      <c r="F59" s="98"/>
      <c r="G59" s="98"/>
      <c r="H59" s="98"/>
      <c r="I59" s="98"/>
      <c r="J59" s="98"/>
      <c r="K59" s="98"/>
    </row>
    <row r="60" spans="1:11" ht="31.5">
      <c r="A60" s="31" t="s">
        <v>320</v>
      </c>
      <c r="B60" s="52" t="s">
        <v>155</v>
      </c>
      <c r="C60" s="95"/>
      <c r="D60" s="98"/>
      <c r="E60" s="98"/>
      <c r="F60" s="98"/>
      <c r="G60" s="98"/>
      <c r="H60" s="98"/>
      <c r="I60" s="98"/>
      <c r="J60" s="98"/>
      <c r="K60" s="98"/>
    </row>
    <row r="61" spans="1:11" ht="31.5">
      <c r="A61" s="31" t="s">
        <v>321</v>
      </c>
      <c r="B61" s="52" t="s">
        <v>155</v>
      </c>
      <c r="C61" s="95"/>
      <c r="D61" s="98"/>
      <c r="E61" s="98"/>
      <c r="F61" s="98"/>
      <c r="G61" s="98"/>
      <c r="H61" s="98"/>
      <c r="I61" s="98"/>
      <c r="J61" s="98"/>
      <c r="K61" s="98"/>
    </row>
    <row r="62" spans="1:11" ht="31.5">
      <c r="A62" s="31" t="s">
        <v>322</v>
      </c>
      <c r="B62" s="52" t="s">
        <v>155</v>
      </c>
      <c r="C62" s="95"/>
      <c r="D62" s="98">
        <v>3.35</v>
      </c>
      <c r="E62" s="98">
        <v>2.94</v>
      </c>
      <c r="F62" s="98">
        <v>1.52</v>
      </c>
      <c r="G62" s="98">
        <v>1.22</v>
      </c>
      <c r="H62" s="98">
        <v>1.19</v>
      </c>
      <c r="I62" s="98">
        <v>0.25</v>
      </c>
      <c r="J62" s="98">
        <v>78.78</v>
      </c>
      <c r="K62" s="98">
        <v>1.1200000000000001</v>
      </c>
    </row>
    <row r="63" spans="1:11" ht="31.5">
      <c r="A63" s="31" t="s">
        <v>323</v>
      </c>
      <c r="B63" s="52" t="s">
        <v>155</v>
      </c>
      <c r="C63" s="95"/>
      <c r="D63" s="98"/>
      <c r="E63" s="98"/>
      <c r="F63" s="98"/>
      <c r="G63" s="98"/>
      <c r="H63" s="98"/>
      <c r="I63" s="98"/>
      <c r="J63" s="98"/>
      <c r="K63" s="98"/>
    </row>
    <row r="64" spans="1:11" ht="31.5">
      <c r="A64" s="31" t="s">
        <v>324</v>
      </c>
      <c r="B64" s="52" t="s">
        <v>155</v>
      </c>
      <c r="C64" s="95"/>
      <c r="D64" s="98"/>
      <c r="E64" s="98"/>
      <c r="F64" s="98"/>
      <c r="G64" s="98"/>
      <c r="H64" s="98"/>
      <c r="I64" s="98"/>
      <c r="J64" s="98"/>
      <c r="K64" s="98"/>
    </row>
    <row r="65" spans="1:11" ht="31.5">
      <c r="A65" s="31" t="s">
        <v>325</v>
      </c>
      <c r="B65" s="52" t="s">
        <v>326</v>
      </c>
      <c r="C65" s="95"/>
      <c r="D65" s="98"/>
      <c r="E65" s="98"/>
      <c r="F65" s="98">
        <v>151.15</v>
      </c>
      <c r="G65" s="98"/>
      <c r="H65" s="98">
        <v>778.4</v>
      </c>
      <c r="I65" s="98"/>
      <c r="J65" s="98"/>
      <c r="K65" s="98">
        <v>473</v>
      </c>
    </row>
    <row r="66" spans="1:11" ht="31.5">
      <c r="A66" s="31" t="s">
        <v>327</v>
      </c>
      <c r="B66" s="52" t="s">
        <v>155</v>
      </c>
      <c r="C66" s="95"/>
      <c r="D66" s="98"/>
      <c r="E66" s="98"/>
      <c r="F66" s="98"/>
      <c r="G66" s="98"/>
      <c r="H66" s="98"/>
      <c r="I66" s="98"/>
      <c r="J66" s="98"/>
      <c r="K66" s="98"/>
    </row>
    <row r="67" spans="1:11" ht="31.5">
      <c r="A67" s="31" t="s">
        <v>328</v>
      </c>
      <c r="B67" s="52" t="s">
        <v>155</v>
      </c>
      <c r="C67" s="95"/>
      <c r="D67" s="98"/>
      <c r="E67" s="98"/>
      <c r="F67" s="98"/>
      <c r="G67" s="98"/>
      <c r="H67" s="98"/>
      <c r="I67" s="98"/>
      <c r="J67" s="98"/>
      <c r="K67" s="98"/>
    </row>
    <row r="68" spans="1:11" ht="31.5">
      <c r="A68" s="31" t="s">
        <v>329</v>
      </c>
      <c r="B68" s="52" t="s">
        <v>155</v>
      </c>
      <c r="C68" s="95"/>
      <c r="D68" s="98"/>
      <c r="E68" s="98"/>
      <c r="F68" s="98"/>
      <c r="G68" s="98"/>
      <c r="H68" s="98"/>
      <c r="I68" s="98"/>
      <c r="J68" s="98"/>
      <c r="K68" s="98"/>
    </row>
    <row r="69" spans="1:11" ht="31.5">
      <c r="A69" s="31" t="s">
        <v>330</v>
      </c>
      <c r="B69" s="52" t="s">
        <v>155</v>
      </c>
      <c r="C69" s="95"/>
      <c r="D69" s="98"/>
      <c r="E69" s="98"/>
      <c r="F69" s="98"/>
      <c r="G69" s="98"/>
      <c r="H69" s="98"/>
      <c r="I69" s="98"/>
      <c r="J69" s="98"/>
      <c r="K69" s="98"/>
    </row>
    <row r="70" spans="1:11" ht="31.5">
      <c r="A70" s="31" t="s">
        <v>331</v>
      </c>
      <c r="B70" s="52" t="s">
        <v>155</v>
      </c>
      <c r="C70" s="81">
        <v>169.22</v>
      </c>
      <c r="D70" s="100">
        <v>1992.03</v>
      </c>
      <c r="E70" s="100">
        <v>1495.6</v>
      </c>
      <c r="F70" s="100">
        <v>830.59</v>
      </c>
      <c r="G70" s="100">
        <v>1233.21</v>
      </c>
      <c r="H70" s="100">
        <v>2205.8000000000002</v>
      </c>
      <c r="I70" s="100">
        <v>616.19000000000005</v>
      </c>
      <c r="J70" s="100">
        <v>1651.94</v>
      </c>
      <c r="K70" s="100">
        <v>612.16</v>
      </c>
    </row>
    <row r="71" spans="1:11" ht="31.5">
      <c r="A71" s="31" t="s">
        <v>332</v>
      </c>
      <c r="B71" s="52" t="s">
        <v>155</v>
      </c>
      <c r="C71" s="95"/>
      <c r="D71" s="100"/>
      <c r="E71" s="100"/>
      <c r="F71" s="100"/>
      <c r="G71" s="100"/>
      <c r="H71" s="100"/>
      <c r="I71" s="100"/>
      <c r="J71" s="100"/>
      <c r="K71" s="100"/>
    </row>
    <row r="72" spans="1:11" ht="31.5">
      <c r="A72" s="31" t="s">
        <v>333</v>
      </c>
      <c r="B72" s="52" t="s">
        <v>155</v>
      </c>
      <c r="C72" s="81">
        <v>27.87</v>
      </c>
      <c r="D72" s="100">
        <v>1019.23</v>
      </c>
      <c r="E72" s="100">
        <v>497.58</v>
      </c>
      <c r="F72" s="100">
        <v>519.09</v>
      </c>
      <c r="G72" s="100">
        <v>280.89999999999998</v>
      </c>
      <c r="H72" s="100">
        <v>521.41999999999996</v>
      </c>
      <c r="I72" s="100">
        <v>174.01</v>
      </c>
      <c r="J72" s="100">
        <v>384.77</v>
      </c>
      <c r="K72" s="100">
        <v>167.05</v>
      </c>
    </row>
    <row r="73" spans="1:11" ht="31.5">
      <c r="A73" s="31" t="s">
        <v>334</v>
      </c>
      <c r="B73" s="52" t="s">
        <v>155</v>
      </c>
      <c r="C73" s="95"/>
      <c r="D73" s="98"/>
      <c r="E73" s="98"/>
      <c r="F73" s="98"/>
      <c r="G73" s="98"/>
      <c r="H73" s="98"/>
      <c r="I73" s="98"/>
      <c r="J73" s="98"/>
      <c r="K73" s="98"/>
    </row>
    <row r="74" spans="1:11" ht="31.5">
      <c r="A74" s="31" t="s">
        <v>335</v>
      </c>
      <c r="B74" s="52" t="s">
        <v>155</v>
      </c>
      <c r="C74" s="95"/>
      <c r="D74" s="98"/>
      <c r="E74" s="98"/>
      <c r="F74" s="98"/>
      <c r="G74" s="98"/>
      <c r="H74" s="98"/>
      <c r="I74" s="98"/>
      <c r="J74" s="98"/>
      <c r="K74" s="98"/>
    </row>
    <row r="75" spans="1:11" ht="31.5">
      <c r="A75" s="31" t="s">
        <v>336</v>
      </c>
      <c r="B75" s="52" t="s">
        <v>155</v>
      </c>
      <c r="C75" s="81">
        <v>363.08</v>
      </c>
      <c r="D75" s="98">
        <v>801.67</v>
      </c>
      <c r="E75" s="100">
        <v>695.71</v>
      </c>
      <c r="F75" s="100">
        <v>639.21</v>
      </c>
      <c r="G75" s="100">
        <v>553.71</v>
      </c>
      <c r="H75" s="100">
        <v>486.46</v>
      </c>
      <c r="I75" s="100">
        <v>491.98</v>
      </c>
      <c r="J75" s="100">
        <v>1013.1</v>
      </c>
      <c r="K75" s="100">
        <v>486.46</v>
      </c>
    </row>
    <row r="76" spans="1:11" ht="31.5">
      <c r="A76" s="31" t="s">
        <v>337</v>
      </c>
      <c r="B76" s="52" t="s">
        <v>155</v>
      </c>
      <c r="C76" s="81">
        <v>109.65</v>
      </c>
      <c r="D76" s="98">
        <v>242.11</v>
      </c>
      <c r="E76" s="100">
        <v>210.1</v>
      </c>
      <c r="F76" s="100">
        <v>193.19</v>
      </c>
      <c r="G76" s="100">
        <v>167.22</v>
      </c>
      <c r="H76" s="100">
        <v>146.91</v>
      </c>
      <c r="I76" s="100">
        <v>148.58000000000001</v>
      </c>
      <c r="J76" s="100">
        <v>305.95999999999998</v>
      </c>
      <c r="K76" s="100">
        <v>146.91</v>
      </c>
    </row>
    <row r="77" spans="1:11" ht="31.5">
      <c r="A77" s="31" t="s">
        <v>338</v>
      </c>
      <c r="B77" s="52" t="s">
        <v>155</v>
      </c>
      <c r="C77" s="95">
        <v>103.81</v>
      </c>
      <c r="D77" s="98">
        <v>887.09</v>
      </c>
      <c r="E77" s="98">
        <v>15.34</v>
      </c>
      <c r="F77" s="98">
        <v>27.33</v>
      </c>
      <c r="G77" s="98">
        <v>185.8</v>
      </c>
      <c r="H77" s="98">
        <v>12.33</v>
      </c>
      <c r="I77" s="98">
        <v>228.06</v>
      </c>
      <c r="J77" s="98">
        <v>218.93</v>
      </c>
      <c r="K77" s="98">
        <v>172.53</v>
      </c>
    </row>
    <row r="78" spans="1:11" ht="31.5">
      <c r="A78" s="31" t="s">
        <v>339</v>
      </c>
      <c r="B78" s="52" t="s">
        <v>155</v>
      </c>
      <c r="C78" s="95"/>
      <c r="D78" s="98"/>
      <c r="E78" s="98"/>
      <c r="F78" s="98"/>
      <c r="G78" s="98"/>
      <c r="H78" s="98"/>
      <c r="I78" s="98"/>
      <c r="J78" s="98"/>
      <c r="K78" s="98"/>
    </row>
    <row r="79" spans="1:11" ht="31.5">
      <c r="A79" s="31" t="s">
        <v>340</v>
      </c>
      <c r="B79" s="52" t="s">
        <v>155</v>
      </c>
      <c r="C79" s="95"/>
      <c r="D79" s="98"/>
      <c r="E79" s="98"/>
      <c r="F79" s="98"/>
      <c r="G79" s="98"/>
      <c r="H79" s="98"/>
      <c r="I79" s="98"/>
      <c r="J79" s="98"/>
      <c r="K79" s="98"/>
    </row>
    <row r="80" spans="1:11" ht="31.5">
      <c r="A80" s="31" t="s">
        <v>341</v>
      </c>
      <c r="B80" s="52" t="s">
        <v>155</v>
      </c>
      <c r="C80" s="81"/>
      <c r="D80" s="81"/>
      <c r="E80" s="81"/>
      <c r="F80" s="81"/>
      <c r="G80" s="81"/>
      <c r="H80" s="81"/>
      <c r="I80" s="81"/>
      <c r="J80" s="81"/>
      <c r="K80" s="81"/>
    </row>
    <row r="81" spans="1:11" ht="31.5">
      <c r="A81" s="31" t="s">
        <v>342</v>
      </c>
      <c r="B81" s="52" t="s">
        <v>155</v>
      </c>
      <c r="C81" s="81"/>
      <c r="D81" s="81"/>
      <c r="E81" s="81"/>
      <c r="F81" s="81"/>
      <c r="G81" s="81"/>
      <c r="H81" s="81"/>
      <c r="I81" s="81"/>
      <c r="J81" s="81"/>
      <c r="K81" s="81"/>
    </row>
    <row r="82" spans="1:11" ht="31.5">
      <c r="A82" s="31" t="s">
        <v>343</v>
      </c>
      <c r="B82" s="52" t="s">
        <v>155</v>
      </c>
      <c r="C82" s="95"/>
      <c r="D82" s="98"/>
      <c r="E82" s="98"/>
      <c r="F82" s="98"/>
      <c r="G82" s="98"/>
      <c r="H82" s="98"/>
      <c r="I82" s="98"/>
      <c r="J82" s="98"/>
      <c r="K82" s="98"/>
    </row>
    <row r="83" spans="1:11" ht="31.5">
      <c r="A83" s="31" t="s">
        <v>344</v>
      </c>
      <c r="B83" s="52" t="s">
        <v>155</v>
      </c>
      <c r="C83" s="95"/>
      <c r="D83" s="98"/>
      <c r="E83" s="98"/>
      <c r="F83" s="98"/>
      <c r="G83" s="98"/>
      <c r="H83" s="98"/>
      <c r="I83" s="98"/>
      <c r="J83" s="98"/>
      <c r="K83" s="98"/>
    </row>
    <row r="84" spans="1:11" ht="47.25">
      <c r="A84" s="31" t="s">
        <v>345</v>
      </c>
      <c r="B84" s="52" t="s">
        <v>155</v>
      </c>
      <c r="C84" s="95">
        <v>5.24</v>
      </c>
      <c r="D84" s="95">
        <v>41.19</v>
      </c>
      <c r="E84" s="95">
        <v>40.08</v>
      </c>
      <c r="F84" s="95">
        <v>20.79</v>
      </c>
      <c r="G84" s="95">
        <v>30.42</v>
      </c>
      <c r="H84" s="95">
        <v>57.25</v>
      </c>
      <c r="I84" s="95">
        <v>16.22</v>
      </c>
      <c r="J84" s="95">
        <v>47.75</v>
      </c>
      <c r="K84" s="95">
        <v>15.22</v>
      </c>
    </row>
    <row r="85" spans="1:11" ht="31.5">
      <c r="A85" s="31" t="s">
        <v>346</v>
      </c>
      <c r="B85" s="52" t="s">
        <v>155</v>
      </c>
      <c r="C85" s="95"/>
      <c r="D85" s="98"/>
      <c r="E85" s="98"/>
      <c r="F85" s="98"/>
      <c r="G85" s="98"/>
      <c r="H85" s="98"/>
      <c r="I85" s="98"/>
      <c r="J85" s="98"/>
      <c r="K85" s="98"/>
    </row>
    <row r="86" spans="1:11" ht="31.5">
      <c r="A86" s="31" t="s">
        <v>347</v>
      </c>
      <c r="B86" s="52" t="s">
        <v>155</v>
      </c>
      <c r="C86" s="95"/>
      <c r="D86" s="98"/>
      <c r="E86" s="98"/>
      <c r="F86" s="98"/>
      <c r="G86" s="98"/>
      <c r="H86" s="98"/>
      <c r="I86" s="98"/>
      <c r="J86" s="98"/>
      <c r="K86" s="98"/>
    </row>
    <row r="87" spans="1:11" ht="31.5">
      <c r="A87" s="31" t="s">
        <v>348</v>
      </c>
      <c r="B87" s="52" t="s">
        <v>155</v>
      </c>
      <c r="C87" s="95"/>
      <c r="D87" s="95"/>
      <c r="E87" s="95"/>
      <c r="F87" s="95"/>
      <c r="G87" s="95"/>
      <c r="H87" s="95"/>
      <c r="I87" s="95"/>
      <c r="J87" s="95"/>
      <c r="K87" s="95"/>
    </row>
    <row r="88" spans="1:11" ht="47.25">
      <c r="A88" s="31" t="s">
        <v>349</v>
      </c>
      <c r="B88" s="52" t="s">
        <v>155</v>
      </c>
      <c r="C88" s="98">
        <v>72.790000000000006</v>
      </c>
      <c r="D88" s="98">
        <v>238.79</v>
      </c>
      <c r="E88" s="98">
        <v>238.79</v>
      </c>
      <c r="F88" s="98">
        <v>238.79</v>
      </c>
      <c r="G88" s="98">
        <v>238.79</v>
      </c>
      <c r="H88" s="98">
        <v>238.79</v>
      </c>
      <c r="I88" s="98">
        <v>238.79</v>
      </c>
      <c r="J88" s="98">
        <v>238.79</v>
      </c>
      <c r="K88" s="98">
        <v>238.79</v>
      </c>
    </row>
    <row r="89" spans="1:11" ht="31.5">
      <c r="A89" s="31" t="s">
        <v>350</v>
      </c>
      <c r="B89" s="52" t="s">
        <v>155</v>
      </c>
      <c r="C89" s="95"/>
      <c r="D89" s="98"/>
      <c r="E89" s="98"/>
      <c r="F89" s="98"/>
      <c r="G89" s="98"/>
      <c r="H89" s="98"/>
      <c r="I89" s="98"/>
      <c r="J89" s="98"/>
      <c r="K89" s="98"/>
    </row>
    <row r="90" spans="1:11" ht="31.5">
      <c r="A90" s="31" t="s">
        <v>351</v>
      </c>
      <c r="B90" s="52" t="s">
        <v>155</v>
      </c>
      <c r="C90" s="81">
        <f t="shared" ref="C90:K90" si="2">C58+C62+C65+C70+C72+C75+C76+C77+C84+C88+C89</f>
        <v>894.34999999999991</v>
      </c>
      <c r="D90" s="81">
        <f t="shared" si="2"/>
        <v>6375.0599999999986</v>
      </c>
      <c r="E90" s="81">
        <f t="shared" si="2"/>
        <v>3250.83</v>
      </c>
      <c r="F90" s="81">
        <f t="shared" si="2"/>
        <v>3725.4300000000003</v>
      </c>
      <c r="G90" s="81">
        <f t="shared" si="2"/>
        <v>2718.2200000000003</v>
      </c>
      <c r="H90" s="81">
        <f t="shared" si="2"/>
        <v>5539.65</v>
      </c>
      <c r="I90" s="81">
        <f t="shared" si="2"/>
        <v>2232.2400000000002</v>
      </c>
      <c r="J90" s="81">
        <f t="shared" si="2"/>
        <v>4873.67</v>
      </c>
      <c r="K90" s="81">
        <f t="shared" si="2"/>
        <v>3123.43</v>
      </c>
    </row>
    <row r="91" spans="1:11" ht="31.5">
      <c r="A91" s="31" t="s">
        <v>352</v>
      </c>
      <c r="B91" s="52" t="s">
        <v>155</v>
      </c>
      <c r="C91" s="95"/>
      <c r="D91" s="98"/>
      <c r="E91" s="98"/>
      <c r="F91" s="98"/>
      <c r="G91" s="98"/>
      <c r="H91" s="98"/>
      <c r="I91" s="98"/>
      <c r="J91" s="98"/>
      <c r="K91" s="98"/>
    </row>
    <row r="92" spans="1:11" ht="31.5">
      <c r="A92" s="31" t="s">
        <v>353</v>
      </c>
      <c r="B92" s="52" t="s">
        <v>155</v>
      </c>
      <c r="C92" s="95"/>
      <c r="D92" s="98"/>
      <c r="E92" s="98"/>
      <c r="F92" s="98"/>
      <c r="G92" s="98"/>
      <c r="H92" s="98"/>
      <c r="I92" s="98"/>
      <c r="J92" s="98"/>
      <c r="K92" s="98"/>
    </row>
    <row r="93" spans="1:11" ht="31.5">
      <c r="A93" s="31" t="s">
        <v>354</v>
      </c>
      <c r="B93" s="52" t="s">
        <v>155</v>
      </c>
      <c r="C93" s="95"/>
      <c r="D93" s="98"/>
      <c r="E93" s="98"/>
      <c r="F93" s="98"/>
      <c r="G93" s="98"/>
      <c r="H93" s="98"/>
      <c r="I93" s="98"/>
      <c r="J93" s="98"/>
      <c r="K93" s="98"/>
    </row>
    <row r="94" spans="1:11" ht="31.5">
      <c r="A94" s="31" t="s">
        <v>355</v>
      </c>
      <c r="B94" s="52" t="s">
        <v>155</v>
      </c>
      <c r="C94" s="95"/>
      <c r="D94" s="98"/>
      <c r="E94" s="98"/>
      <c r="F94" s="98"/>
      <c r="G94" s="98"/>
      <c r="H94" s="98"/>
      <c r="I94" s="98"/>
      <c r="J94" s="98"/>
      <c r="K94" s="98"/>
    </row>
    <row r="95" spans="1:11" ht="31.5">
      <c r="A95" s="31" t="s">
        <v>356</v>
      </c>
      <c r="B95" s="52" t="s">
        <v>155</v>
      </c>
      <c r="C95" s="95"/>
      <c r="D95" s="98"/>
      <c r="E95" s="98"/>
      <c r="F95" s="98"/>
      <c r="G95" s="98"/>
      <c r="H95" s="98"/>
      <c r="I95" s="98"/>
      <c r="J95" s="98"/>
      <c r="K95" s="98"/>
    </row>
    <row r="96" spans="1:11" ht="31.5">
      <c r="A96" s="31" t="s">
        <v>357</v>
      </c>
      <c r="B96" s="52" t="s">
        <v>155</v>
      </c>
      <c r="C96" s="95"/>
      <c r="D96" s="98"/>
      <c r="E96" s="98"/>
      <c r="F96" s="98"/>
      <c r="G96" s="98"/>
      <c r="H96" s="98"/>
      <c r="I96" s="98"/>
      <c r="J96" s="98"/>
      <c r="K96" s="98"/>
    </row>
    <row r="97" spans="1:11" ht="31.5">
      <c r="A97" s="31" t="s">
        <v>358</v>
      </c>
      <c r="B97" s="52" t="s">
        <v>155</v>
      </c>
      <c r="C97" s="95">
        <v>2.0499999999999998</v>
      </c>
      <c r="D97" s="95">
        <v>2.0499999999999998</v>
      </c>
      <c r="E97" s="95">
        <v>2.0499999999999998</v>
      </c>
      <c r="F97" s="95">
        <v>2.0499999999999998</v>
      </c>
      <c r="G97" s="95">
        <v>2.0499999999999998</v>
      </c>
      <c r="H97" s="95">
        <v>2.0499999999999998</v>
      </c>
      <c r="I97" s="95">
        <v>2.0499999999999998</v>
      </c>
      <c r="J97" s="95">
        <v>2.0499999999999998</v>
      </c>
      <c r="K97" s="95">
        <v>2.0499999999999998</v>
      </c>
    </row>
    <row r="98" spans="1:11" ht="31.5">
      <c r="A98" s="31" t="s">
        <v>359</v>
      </c>
      <c r="B98" s="52" t="s">
        <v>155</v>
      </c>
      <c r="C98" s="95"/>
      <c r="D98" s="95"/>
      <c r="E98" s="95"/>
      <c r="F98" s="95"/>
      <c r="G98" s="95"/>
      <c r="H98" s="95"/>
      <c r="I98" s="95"/>
      <c r="J98" s="95"/>
      <c r="K98" s="95"/>
    </row>
    <row r="99" spans="1:11" ht="31.5">
      <c r="A99" s="31" t="s">
        <v>360</v>
      </c>
      <c r="B99" s="52" t="s">
        <v>155</v>
      </c>
      <c r="C99" s="95">
        <v>0.33</v>
      </c>
      <c r="D99" s="95">
        <v>0.33</v>
      </c>
      <c r="E99" s="95">
        <v>0.33</v>
      </c>
      <c r="F99" s="95">
        <v>0.33</v>
      </c>
      <c r="G99" s="95">
        <v>0.33</v>
      </c>
      <c r="H99" s="95">
        <v>0.33</v>
      </c>
      <c r="I99" s="95">
        <v>0.33</v>
      </c>
      <c r="J99" s="95">
        <v>0.33</v>
      </c>
      <c r="K99" s="95">
        <v>0.33</v>
      </c>
    </row>
    <row r="100" spans="1:11" ht="31.5">
      <c r="A100" s="31" t="s">
        <v>361</v>
      </c>
      <c r="B100" s="52" t="s">
        <v>155</v>
      </c>
      <c r="C100" s="95"/>
      <c r="D100" s="98"/>
      <c r="E100" s="98"/>
      <c r="F100" s="98"/>
      <c r="G100" s="98"/>
      <c r="H100" s="98"/>
      <c r="I100" s="98"/>
      <c r="J100" s="98"/>
      <c r="K100" s="98"/>
    </row>
    <row r="101" spans="1:11" ht="31.5">
      <c r="A101" s="31" t="s">
        <v>362</v>
      </c>
      <c r="B101" s="52" t="s">
        <v>155</v>
      </c>
      <c r="C101" s="95"/>
      <c r="D101" s="98"/>
      <c r="E101" s="98"/>
      <c r="F101" s="98"/>
      <c r="G101" s="98"/>
      <c r="H101" s="98"/>
      <c r="I101" s="98"/>
      <c r="J101" s="98"/>
      <c r="K101" s="98"/>
    </row>
    <row r="102" spans="1:11" ht="31.5">
      <c r="A102" s="31" t="s">
        <v>363</v>
      </c>
      <c r="B102" s="52" t="s">
        <v>155</v>
      </c>
      <c r="C102" s="95"/>
      <c r="D102" s="98"/>
      <c r="E102" s="98"/>
      <c r="F102" s="98"/>
      <c r="G102" s="98"/>
      <c r="H102" s="98"/>
      <c r="I102" s="98"/>
      <c r="J102" s="98"/>
      <c r="K102" s="98"/>
    </row>
    <row r="103" spans="1:11" ht="31.5">
      <c r="A103" s="31" t="s">
        <v>364</v>
      </c>
      <c r="B103" s="52" t="s">
        <v>155</v>
      </c>
      <c r="C103" s="95">
        <v>7.0000000000000007E-2</v>
      </c>
      <c r="D103" s="95">
        <v>7.0000000000000007E-2</v>
      </c>
      <c r="E103" s="95">
        <v>7.0000000000000007E-2</v>
      </c>
      <c r="F103" s="95">
        <v>7.0000000000000007E-2</v>
      </c>
      <c r="G103" s="95">
        <v>7.0000000000000007E-2</v>
      </c>
      <c r="H103" s="95">
        <v>7.0000000000000007E-2</v>
      </c>
      <c r="I103" s="95">
        <v>7.0000000000000007E-2</v>
      </c>
      <c r="J103" s="95">
        <v>7.0000000000000007E-2</v>
      </c>
      <c r="K103" s="95">
        <v>7.0000000000000007E-2</v>
      </c>
    </row>
    <row r="104" spans="1:11" ht="31.5">
      <c r="A104" s="31" t="s">
        <v>365</v>
      </c>
      <c r="B104" s="52" t="s">
        <v>155</v>
      </c>
      <c r="C104" s="95">
        <v>1.58</v>
      </c>
      <c r="D104" s="95">
        <v>1.58</v>
      </c>
      <c r="E104" s="95">
        <v>1.58</v>
      </c>
      <c r="F104" s="95">
        <v>1.58</v>
      </c>
      <c r="G104" s="95">
        <v>1.58</v>
      </c>
      <c r="H104" s="95">
        <v>1.58</v>
      </c>
      <c r="I104" s="95">
        <v>1.58</v>
      </c>
      <c r="J104" s="95">
        <v>1.58</v>
      </c>
      <c r="K104" s="95">
        <v>1.58</v>
      </c>
    </row>
    <row r="105" spans="1:11" ht="31.5">
      <c r="A105" s="31" t="s">
        <v>366</v>
      </c>
      <c r="B105" s="52" t="s">
        <v>155</v>
      </c>
      <c r="C105" s="95"/>
      <c r="D105" s="98"/>
      <c r="E105" s="98"/>
      <c r="F105" s="98"/>
      <c r="G105" s="98"/>
      <c r="H105" s="98"/>
      <c r="I105" s="98"/>
      <c r="J105" s="98"/>
      <c r="K105" s="98"/>
    </row>
    <row r="106" spans="1:11" ht="31.5">
      <c r="A106" s="31" t="s">
        <v>367</v>
      </c>
      <c r="B106" s="52" t="s">
        <v>155</v>
      </c>
      <c r="C106" s="81">
        <f t="shared" ref="C106:K106" si="3">C90+C97+C103+C104</f>
        <v>898.05</v>
      </c>
      <c r="D106" s="81">
        <f t="shared" si="3"/>
        <v>6378.7599999999984</v>
      </c>
      <c r="E106" s="81">
        <f t="shared" si="3"/>
        <v>3254.53</v>
      </c>
      <c r="F106" s="81">
        <f t="shared" si="3"/>
        <v>3729.1300000000006</v>
      </c>
      <c r="G106" s="81">
        <f t="shared" si="3"/>
        <v>2721.9200000000005</v>
      </c>
      <c r="H106" s="81">
        <f t="shared" si="3"/>
        <v>5543.3499999999995</v>
      </c>
      <c r="I106" s="81">
        <f t="shared" si="3"/>
        <v>2235.9400000000005</v>
      </c>
      <c r="J106" s="81">
        <f t="shared" si="3"/>
        <v>4877.37</v>
      </c>
      <c r="K106" s="81">
        <f t="shared" si="3"/>
        <v>3127.13</v>
      </c>
    </row>
    <row r="107" spans="1:11" ht="31.5">
      <c r="A107" s="31" t="s">
        <v>408</v>
      </c>
      <c r="B107" s="52" t="s">
        <v>368</v>
      </c>
      <c r="C107" s="95">
        <v>3095.33</v>
      </c>
      <c r="D107" s="95">
        <v>2939.93</v>
      </c>
      <c r="E107" s="95">
        <v>2939.93</v>
      </c>
      <c r="F107" s="95">
        <v>2939.93</v>
      </c>
      <c r="G107" s="95">
        <v>2939.93</v>
      </c>
      <c r="H107" s="95">
        <v>2939.93</v>
      </c>
      <c r="I107" s="95">
        <v>2939.93</v>
      </c>
      <c r="J107" s="95">
        <v>2939.93</v>
      </c>
      <c r="K107" s="95">
        <v>2939.93</v>
      </c>
    </row>
    <row r="108" spans="1:11" ht="31.5">
      <c r="A108" s="91" t="s">
        <v>409</v>
      </c>
      <c r="B108" s="90" t="s">
        <v>368</v>
      </c>
      <c r="C108" s="98">
        <v>3379.28</v>
      </c>
      <c r="D108" s="98">
        <v>3197.78</v>
      </c>
      <c r="E108" s="98">
        <v>3197.78</v>
      </c>
      <c r="F108" s="98">
        <v>3197.78</v>
      </c>
      <c r="G108" s="98">
        <v>3197.78</v>
      </c>
      <c r="H108" s="98">
        <v>3197.78</v>
      </c>
      <c r="I108" s="98">
        <v>3197.78</v>
      </c>
      <c r="J108" s="98">
        <v>3197.78</v>
      </c>
      <c r="K108" s="98">
        <v>3197.78</v>
      </c>
    </row>
  </sheetData>
  <mergeCells count="9">
    <mergeCell ref="A22:C22"/>
    <mergeCell ref="A1:C1"/>
    <mergeCell ref="A26:C26"/>
    <mergeCell ref="A4:C4"/>
    <mergeCell ref="A7:C7"/>
    <mergeCell ref="A10:C10"/>
    <mergeCell ref="A13:C13"/>
    <mergeCell ref="A16:C16"/>
    <mergeCell ref="A19:C19"/>
  </mergeCells>
  <dataValidations count="1">
    <dataValidation allowBlank="1" sqref="H28:K28 C28:F28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08"/>
  <sheetViews>
    <sheetView topLeftCell="A34" workbookViewId="0">
      <selection activeCell="R24" sqref="R24"/>
    </sheetView>
  </sheetViews>
  <sheetFormatPr defaultRowHeight="15"/>
  <cols>
    <col min="1" max="1" width="40" customWidth="1"/>
    <col min="2" max="2" width="9.28515625" customWidth="1"/>
    <col min="3" max="3" width="9.5703125" customWidth="1"/>
    <col min="4" max="4" width="11" customWidth="1"/>
    <col min="5" max="5" width="10.42578125" customWidth="1"/>
    <col min="6" max="6" width="11.42578125" customWidth="1"/>
    <col min="7" max="7" width="9.5703125" customWidth="1"/>
    <col min="8" max="8" width="10.7109375" customWidth="1"/>
    <col min="9" max="11" width="9.140625" customWidth="1"/>
  </cols>
  <sheetData>
    <row r="1" spans="1:3" ht="15.75">
      <c r="A1" s="113" t="s">
        <v>273</v>
      </c>
      <c r="B1" s="113"/>
      <c r="C1" s="113"/>
    </row>
    <row r="2" spans="1:3" ht="15.75">
      <c r="A2" s="48"/>
    </row>
    <row r="3" spans="1:3" ht="15.75">
      <c r="A3" s="78" t="s">
        <v>178</v>
      </c>
      <c r="B3" s="78" t="s">
        <v>179</v>
      </c>
      <c r="C3" s="78" t="s">
        <v>184</v>
      </c>
    </row>
    <row r="4" spans="1:3" ht="15.75">
      <c r="A4" s="114" t="s">
        <v>274</v>
      </c>
      <c r="B4" s="114"/>
      <c r="C4" s="114"/>
    </row>
    <row r="5" spans="1:3" ht="45.75" customHeight="1">
      <c r="A5" s="79" t="s">
        <v>275</v>
      </c>
      <c r="B5" s="80"/>
      <c r="C5" s="80"/>
    </row>
    <row r="6" spans="1:3" ht="45" customHeight="1">
      <c r="A6" s="79" t="s">
        <v>276</v>
      </c>
      <c r="B6" s="80"/>
      <c r="C6" s="80"/>
    </row>
    <row r="7" spans="1:3" ht="15.75">
      <c r="A7" s="114" t="s">
        <v>277</v>
      </c>
      <c r="B7" s="114"/>
      <c r="C7" s="114"/>
    </row>
    <row r="8" spans="1:3" ht="33" customHeight="1">
      <c r="A8" s="79" t="s">
        <v>222</v>
      </c>
      <c r="B8" s="80"/>
      <c r="C8" s="80"/>
    </row>
    <row r="9" spans="1:3" ht="50.25" customHeight="1">
      <c r="A9" s="79" t="s">
        <v>278</v>
      </c>
      <c r="B9" s="80"/>
      <c r="C9" s="80"/>
    </row>
    <row r="10" spans="1:3" ht="15.75">
      <c r="A10" s="114" t="s">
        <v>279</v>
      </c>
      <c r="B10" s="114"/>
      <c r="C10" s="114"/>
    </row>
    <row r="11" spans="1:3" ht="37.5" customHeight="1">
      <c r="A11" s="79" t="s">
        <v>222</v>
      </c>
      <c r="B11" s="80"/>
      <c r="C11" s="80"/>
    </row>
    <row r="12" spans="1:3" ht="54.75" customHeight="1">
      <c r="A12" s="79" t="s">
        <v>278</v>
      </c>
      <c r="B12" s="80"/>
      <c r="C12" s="80"/>
    </row>
    <row r="13" spans="1:3" ht="15.75">
      <c r="A13" s="114" t="s">
        <v>280</v>
      </c>
      <c r="B13" s="114"/>
      <c r="C13" s="114"/>
    </row>
    <row r="14" spans="1:3" ht="33" customHeight="1">
      <c r="A14" s="79" t="s">
        <v>222</v>
      </c>
      <c r="B14" s="80"/>
      <c r="C14" s="80"/>
    </row>
    <row r="15" spans="1:3" ht="52.5" customHeight="1">
      <c r="A15" s="79" t="s">
        <v>278</v>
      </c>
      <c r="B15" s="80"/>
      <c r="C15" s="80"/>
    </row>
    <row r="16" spans="1:3" ht="15.75">
      <c r="A16" s="114" t="s">
        <v>281</v>
      </c>
      <c r="B16" s="114"/>
      <c r="C16" s="114"/>
    </row>
    <row r="17" spans="1:11" ht="41.25" customHeight="1">
      <c r="A17" s="79" t="s">
        <v>222</v>
      </c>
      <c r="B17" s="80"/>
      <c r="C17" s="80"/>
    </row>
    <row r="18" spans="1:11" ht="53.25" customHeight="1">
      <c r="A18" s="79" t="s">
        <v>278</v>
      </c>
      <c r="B18" s="80"/>
      <c r="C18" s="80"/>
    </row>
    <row r="19" spans="1:11" ht="15.75">
      <c r="A19" s="153"/>
      <c r="B19" s="153"/>
      <c r="C19" s="153"/>
    </row>
    <row r="20" spans="1:11" ht="15.75">
      <c r="A20" s="80"/>
      <c r="B20" s="80"/>
      <c r="C20" s="80"/>
    </row>
    <row r="21" spans="1:11" ht="15.75">
      <c r="A21" s="80"/>
      <c r="B21" s="80"/>
      <c r="C21" s="80"/>
    </row>
    <row r="22" spans="1:11" ht="15.75">
      <c r="A22" s="114" t="s">
        <v>282</v>
      </c>
      <c r="B22" s="114"/>
      <c r="C22" s="114"/>
    </row>
    <row r="23" spans="1:11" ht="37.5" customHeight="1">
      <c r="A23" s="79" t="s">
        <v>222</v>
      </c>
      <c r="B23" s="80"/>
      <c r="C23" s="80"/>
    </row>
    <row r="24" spans="1:11" ht="51.75" customHeight="1">
      <c r="A24" s="79" t="s">
        <v>278</v>
      </c>
      <c r="B24" s="80"/>
      <c r="C24" s="80"/>
    </row>
    <row r="25" spans="1:11" ht="15.75">
      <c r="A25" s="72"/>
      <c r="B25" s="73"/>
      <c r="C25" s="73"/>
    </row>
    <row r="26" spans="1:11" ht="15.75">
      <c r="A26" s="113" t="s">
        <v>283</v>
      </c>
      <c r="B26" s="113"/>
      <c r="C26" s="113"/>
    </row>
    <row r="27" spans="1:11" ht="15.75">
      <c r="A27" s="48"/>
    </row>
    <row r="28" spans="1:11" ht="108">
      <c r="A28" s="95" t="s">
        <v>284</v>
      </c>
      <c r="B28" s="95" t="s">
        <v>285</v>
      </c>
      <c r="C28" s="20" t="s">
        <v>14</v>
      </c>
      <c r="D28" s="20" t="s">
        <v>19</v>
      </c>
      <c r="E28" s="20" t="s">
        <v>20</v>
      </c>
      <c r="F28" s="20" t="s">
        <v>21</v>
      </c>
      <c r="G28" s="20" t="s">
        <v>36</v>
      </c>
      <c r="H28" s="20" t="s">
        <v>22</v>
      </c>
      <c r="I28" s="20" t="s">
        <v>23</v>
      </c>
      <c r="J28" s="20" t="s">
        <v>24</v>
      </c>
      <c r="K28" s="20" t="s">
        <v>25</v>
      </c>
    </row>
    <row r="29" spans="1:11" ht="72.75" customHeight="1">
      <c r="A29" s="96" t="s">
        <v>286</v>
      </c>
      <c r="B29" s="95" t="s">
        <v>287</v>
      </c>
      <c r="C29" s="95">
        <v>0.16600000000000001</v>
      </c>
      <c r="D29" s="98">
        <v>3.5760000000000001</v>
      </c>
      <c r="E29" s="98">
        <v>1.718</v>
      </c>
      <c r="F29" s="98">
        <v>1.29</v>
      </c>
      <c r="G29" s="98">
        <v>0.86</v>
      </c>
      <c r="H29" s="98">
        <v>2.6819999999999999</v>
      </c>
      <c r="I29" s="98">
        <v>0.68799999999999994</v>
      </c>
      <c r="J29" s="98">
        <v>2.6139999999999999</v>
      </c>
      <c r="K29" s="98">
        <v>0.43</v>
      </c>
    </row>
    <row r="30" spans="1:11" ht="15.75">
      <c r="A30" s="96" t="s">
        <v>288</v>
      </c>
      <c r="B30" s="95" t="s">
        <v>287</v>
      </c>
      <c r="C30" s="95"/>
      <c r="D30" s="98"/>
      <c r="E30" s="98"/>
      <c r="F30" s="98"/>
      <c r="G30" s="98"/>
      <c r="H30" s="98"/>
      <c r="I30" s="98"/>
      <c r="J30" s="98"/>
      <c r="K30" s="98"/>
    </row>
    <row r="31" spans="1:11" ht="15.75">
      <c r="A31" s="96" t="s">
        <v>289</v>
      </c>
      <c r="B31" s="95" t="s">
        <v>287</v>
      </c>
      <c r="C31" s="95"/>
      <c r="D31" s="98"/>
      <c r="E31" s="98"/>
      <c r="F31" s="98"/>
      <c r="G31" s="98"/>
      <c r="H31" s="98"/>
      <c r="I31" s="98"/>
      <c r="J31" s="98"/>
      <c r="K31" s="98"/>
    </row>
    <row r="32" spans="1:11" ht="31.5">
      <c r="A32" s="96" t="s">
        <v>290</v>
      </c>
      <c r="B32" s="95" t="s">
        <v>118</v>
      </c>
      <c r="C32" s="95"/>
      <c r="D32" s="98"/>
      <c r="E32" s="98"/>
      <c r="F32" s="98"/>
      <c r="G32" s="98"/>
      <c r="H32" s="98"/>
      <c r="I32" s="98"/>
      <c r="J32" s="98"/>
      <c r="K32" s="98"/>
    </row>
    <row r="33" spans="1:11" ht="31.5">
      <c r="A33" s="96" t="s">
        <v>291</v>
      </c>
      <c r="B33" s="95" t="s">
        <v>287</v>
      </c>
      <c r="C33" s="95">
        <v>0.16600000000000001</v>
      </c>
      <c r="D33" s="98">
        <v>3.5760000000000001</v>
      </c>
      <c r="E33" s="98">
        <v>1.718</v>
      </c>
      <c r="F33" s="98">
        <v>1.29</v>
      </c>
      <c r="G33" s="98">
        <v>0.86</v>
      </c>
      <c r="H33" s="98">
        <v>2.6819999999999999</v>
      </c>
      <c r="I33" s="98">
        <v>0.68799999999999994</v>
      </c>
      <c r="J33" s="98">
        <v>2.6139999999999999</v>
      </c>
      <c r="K33" s="98">
        <v>0.43</v>
      </c>
    </row>
    <row r="34" spans="1:11" ht="15.75">
      <c r="A34" s="96" t="s">
        <v>292</v>
      </c>
      <c r="B34" s="95" t="s">
        <v>287</v>
      </c>
      <c r="C34" s="95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ht="24" customHeight="1">
      <c r="A35" s="96" t="s">
        <v>293</v>
      </c>
      <c r="B35" s="95" t="s">
        <v>287</v>
      </c>
      <c r="C35" s="95">
        <v>3.0000000000000001E-3</v>
      </c>
      <c r="D35" s="98">
        <v>4.9000000000000002E-2</v>
      </c>
      <c r="E35" s="98">
        <v>0.05</v>
      </c>
      <c r="F35" s="98">
        <v>0.02</v>
      </c>
      <c r="G35" s="98">
        <v>2.7E-2</v>
      </c>
      <c r="H35" s="98">
        <v>7.0999999999999994E-2</v>
      </c>
      <c r="I35" s="98">
        <v>1.7999999999999999E-2</v>
      </c>
      <c r="J35" s="98">
        <v>0.05</v>
      </c>
      <c r="K35" s="98">
        <v>2.4E-2</v>
      </c>
    </row>
    <row r="36" spans="1:11" ht="24" customHeight="1">
      <c r="A36" s="96" t="s">
        <v>294</v>
      </c>
      <c r="B36" s="95" t="s">
        <v>287</v>
      </c>
      <c r="C36" s="95"/>
      <c r="D36" s="98"/>
      <c r="E36" s="98"/>
      <c r="F36" s="98"/>
      <c r="G36" s="98"/>
      <c r="H36" s="98"/>
      <c r="I36" s="98"/>
      <c r="J36" s="98"/>
      <c r="K36" s="98"/>
    </row>
    <row r="37" spans="1:11" ht="40.5" customHeight="1">
      <c r="A37" s="96" t="s">
        <v>295</v>
      </c>
      <c r="B37" s="95" t="s">
        <v>287</v>
      </c>
      <c r="C37" s="95"/>
      <c r="D37" s="98"/>
      <c r="E37" s="98"/>
      <c r="F37" s="98"/>
      <c r="G37" s="98"/>
      <c r="H37" s="98"/>
      <c r="I37" s="98"/>
      <c r="J37" s="98"/>
      <c r="K37" s="98"/>
    </row>
    <row r="38" spans="1:11" ht="15.75">
      <c r="A38" s="96" t="s">
        <v>296</v>
      </c>
      <c r="B38" s="95" t="s">
        <v>287</v>
      </c>
      <c r="C38" s="95">
        <v>3.5999999999999997E-2</v>
      </c>
      <c r="D38" s="98">
        <v>0.374</v>
      </c>
      <c r="E38" s="98">
        <v>0.38100000000000001</v>
      </c>
      <c r="F38" s="98">
        <v>0.154</v>
      </c>
      <c r="G38" s="98">
        <v>0.20699999999999999</v>
      </c>
      <c r="H38" s="98">
        <v>0.54200000000000004</v>
      </c>
      <c r="I38" s="98">
        <v>0.13900000000000001</v>
      </c>
      <c r="J38" s="98">
        <v>0.375</v>
      </c>
      <c r="K38" s="98">
        <v>0.188</v>
      </c>
    </row>
    <row r="39" spans="1:11" ht="15.75">
      <c r="A39" s="96" t="s">
        <v>297</v>
      </c>
      <c r="B39" s="95" t="s">
        <v>287</v>
      </c>
      <c r="C39" s="95"/>
      <c r="D39" s="98"/>
      <c r="E39" s="98"/>
      <c r="F39" s="98"/>
      <c r="G39" s="98"/>
      <c r="H39" s="98"/>
      <c r="I39" s="98"/>
      <c r="J39" s="98"/>
      <c r="K39" s="98"/>
    </row>
    <row r="40" spans="1:11" ht="15.75">
      <c r="A40" s="96" t="s">
        <v>298</v>
      </c>
      <c r="B40" s="95" t="s">
        <v>287</v>
      </c>
      <c r="C40" s="95"/>
      <c r="D40" s="98"/>
      <c r="E40" s="98"/>
      <c r="F40" s="98"/>
      <c r="G40" s="98"/>
      <c r="H40" s="98"/>
      <c r="I40" s="98"/>
      <c r="J40" s="98"/>
      <c r="K40" s="98"/>
    </row>
    <row r="41" spans="1:11" ht="31.5">
      <c r="A41" s="96" t="s">
        <v>299</v>
      </c>
      <c r="B41" s="95" t="s">
        <v>287</v>
      </c>
      <c r="C41" s="95">
        <f t="shared" ref="C41:K41" si="0">C30-C37+C33</f>
        <v>0.16600000000000001</v>
      </c>
      <c r="D41" s="95">
        <f t="shared" si="0"/>
        <v>3.5760000000000001</v>
      </c>
      <c r="E41" s="95">
        <f t="shared" si="0"/>
        <v>1.718</v>
      </c>
      <c r="F41" s="95">
        <f t="shared" si="0"/>
        <v>1.29</v>
      </c>
      <c r="G41" s="95">
        <f t="shared" si="0"/>
        <v>0.86</v>
      </c>
      <c r="H41" s="95">
        <f t="shared" si="0"/>
        <v>2.6819999999999999</v>
      </c>
      <c r="I41" s="95">
        <f t="shared" si="0"/>
        <v>0.68799999999999994</v>
      </c>
      <c r="J41" s="95">
        <f t="shared" si="0"/>
        <v>2.6139999999999999</v>
      </c>
      <c r="K41" s="95">
        <f t="shared" si="0"/>
        <v>0.43</v>
      </c>
    </row>
    <row r="42" spans="1:11" ht="31.5">
      <c r="A42" s="96" t="s">
        <v>300</v>
      </c>
      <c r="B42" s="97"/>
      <c r="C42" s="95"/>
      <c r="D42" s="98"/>
      <c r="E42" s="98"/>
      <c r="F42" s="98"/>
      <c r="G42" s="98"/>
      <c r="H42" s="98"/>
      <c r="I42" s="98"/>
      <c r="J42" s="98"/>
      <c r="K42" s="98"/>
    </row>
    <row r="43" spans="1:11" ht="15.75">
      <c r="A43" s="96" t="s">
        <v>301</v>
      </c>
      <c r="B43" s="95" t="s">
        <v>287</v>
      </c>
      <c r="C43" s="95"/>
      <c r="D43" s="98"/>
      <c r="E43" s="98"/>
      <c r="F43" s="98"/>
      <c r="G43" s="98"/>
      <c r="H43" s="98"/>
      <c r="I43" s="98"/>
      <c r="J43" s="98"/>
      <c r="K43" s="98"/>
    </row>
    <row r="44" spans="1:11" ht="27" customHeight="1">
      <c r="A44" s="96" t="s">
        <v>302</v>
      </c>
      <c r="B44" s="97"/>
      <c r="C44" s="95"/>
      <c r="D44" s="98"/>
      <c r="E44" s="98"/>
      <c r="F44" s="98"/>
      <c r="G44" s="98"/>
      <c r="H44" s="98"/>
      <c r="I44" s="98"/>
      <c r="J44" s="98"/>
      <c r="K44" s="98"/>
    </row>
    <row r="45" spans="1:11" ht="30.75" customHeight="1">
      <c r="A45" s="96" t="s">
        <v>303</v>
      </c>
      <c r="B45" s="95" t="s">
        <v>146</v>
      </c>
      <c r="C45" s="95"/>
      <c r="D45" s="98"/>
      <c r="E45" s="98"/>
      <c r="F45" s="98"/>
      <c r="G45" s="98"/>
      <c r="H45" s="98"/>
      <c r="I45" s="98"/>
      <c r="J45" s="98"/>
      <c r="K45" s="98"/>
    </row>
    <row r="46" spans="1:11" ht="35.25" customHeight="1">
      <c r="A46" s="96" t="s">
        <v>304</v>
      </c>
      <c r="B46" s="95" t="s">
        <v>146</v>
      </c>
      <c r="C46" s="95"/>
      <c r="D46" s="98"/>
      <c r="E46" s="98"/>
      <c r="F46" s="98"/>
      <c r="G46" s="98"/>
      <c r="H46" s="98"/>
      <c r="I46" s="98"/>
      <c r="J46" s="98"/>
      <c r="K46" s="98"/>
    </row>
    <row r="47" spans="1:11" ht="30.75" customHeight="1">
      <c r="A47" s="96" t="s">
        <v>305</v>
      </c>
      <c r="B47" s="95" t="s">
        <v>146</v>
      </c>
      <c r="C47" s="95"/>
      <c r="D47" s="98"/>
      <c r="E47" s="98"/>
      <c r="F47" s="98"/>
      <c r="G47" s="98"/>
      <c r="H47" s="98"/>
      <c r="I47" s="98"/>
      <c r="J47" s="98"/>
      <c r="K47" s="98"/>
    </row>
    <row r="48" spans="1:11" ht="41.25" customHeight="1">
      <c r="A48" s="96" t="s">
        <v>306</v>
      </c>
      <c r="B48" s="95" t="s">
        <v>146</v>
      </c>
      <c r="C48" s="95"/>
      <c r="D48" s="98"/>
      <c r="E48" s="98"/>
      <c r="F48" s="98"/>
      <c r="G48" s="98"/>
      <c r="H48" s="98"/>
      <c r="I48" s="98"/>
      <c r="J48" s="98"/>
      <c r="K48" s="98"/>
    </row>
    <row r="49" spans="1:11" ht="15.75">
      <c r="A49" s="96" t="s">
        <v>307</v>
      </c>
      <c r="B49" s="95" t="s">
        <v>129</v>
      </c>
      <c r="C49" s="95"/>
      <c r="D49" s="98"/>
      <c r="E49" s="98"/>
      <c r="F49" s="98"/>
      <c r="G49" s="98"/>
      <c r="H49" s="98"/>
      <c r="I49" s="98"/>
      <c r="J49" s="98"/>
      <c r="K49" s="98"/>
    </row>
    <row r="50" spans="1:11" ht="31.5">
      <c r="A50" s="96" t="s">
        <v>308</v>
      </c>
      <c r="B50" s="95" t="s">
        <v>146</v>
      </c>
      <c r="C50" s="95">
        <v>140.49100000000001</v>
      </c>
      <c r="D50" s="98">
        <v>1308.2560000000001</v>
      </c>
      <c r="E50" s="98">
        <v>1272.9100000000001</v>
      </c>
      <c r="F50" s="98">
        <v>660.43</v>
      </c>
      <c r="G50" s="98">
        <v>966.18799999999999</v>
      </c>
      <c r="H50" s="98">
        <v>1818.115</v>
      </c>
      <c r="I50" s="98">
        <v>515.173</v>
      </c>
      <c r="J50" s="98">
        <v>1492.057</v>
      </c>
      <c r="K50" s="98">
        <v>483.51499999999999</v>
      </c>
    </row>
    <row r="51" spans="1:11" ht="31.5">
      <c r="A51" s="96" t="s">
        <v>309</v>
      </c>
      <c r="B51" s="95" t="s">
        <v>310</v>
      </c>
      <c r="C51" s="95">
        <v>27.1</v>
      </c>
      <c r="D51" s="98">
        <v>319.11</v>
      </c>
      <c r="E51" s="98">
        <v>239.6</v>
      </c>
      <c r="F51" s="98">
        <v>133.04</v>
      </c>
      <c r="G51" s="98">
        <v>197.52</v>
      </c>
      <c r="H51" s="98">
        <v>353.32</v>
      </c>
      <c r="I51" s="98">
        <v>98.7</v>
      </c>
      <c r="J51" s="98">
        <v>257.68</v>
      </c>
      <c r="K51" s="98">
        <v>97.89</v>
      </c>
    </row>
    <row r="52" spans="1:11" ht="31.5">
      <c r="A52" s="96" t="s">
        <v>311</v>
      </c>
      <c r="B52" s="95" t="s">
        <v>312</v>
      </c>
      <c r="C52" s="95">
        <f t="shared" ref="C52:K52" si="1">(C51/C50)*1000</f>
        <v>192.89491853570689</v>
      </c>
      <c r="D52" s="95">
        <f t="shared" si="1"/>
        <v>243.92015018467333</v>
      </c>
      <c r="E52" s="95">
        <f t="shared" si="1"/>
        <v>188.23011839014538</v>
      </c>
      <c r="F52" s="95">
        <f t="shared" si="1"/>
        <v>201.44451342307283</v>
      </c>
      <c r="G52" s="95">
        <f t="shared" si="1"/>
        <v>204.43226370023226</v>
      </c>
      <c r="H52" s="95">
        <f t="shared" si="1"/>
        <v>194.33314174295904</v>
      </c>
      <c r="I52" s="95">
        <f t="shared" si="1"/>
        <v>191.58612737856993</v>
      </c>
      <c r="J52" s="95">
        <f t="shared" si="1"/>
        <v>172.70117696575934</v>
      </c>
      <c r="K52" s="95">
        <f t="shared" si="1"/>
        <v>202.45493935038212</v>
      </c>
    </row>
    <row r="53" spans="1:11" ht="31.5">
      <c r="A53" s="96" t="s">
        <v>313</v>
      </c>
      <c r="B53" s="95" t="s">
        <v>129</v>
      </c>
      <c r="C53" s="95"/>
      <c r="D53" s="98"/>
      <c r="E53" s="98"/>
      <c r="F53" s="98"/>
      <c r="G53" s="98"/>
      <c r="H53" s="98"/>
      <c r="I53" s="98"/>
      <c r="J53" s="98"/>
      <c r="K53" s="98"/>
    </row>
    <row r="54" spans="1:11" ht="40.5" customHeight="1">
      <c r="A54" s="96" t="s">
        <v>314</v>
      </c>
      <c r="B54" s="95" t="s">
        <v>146</v>
      </c>
      <c r="C54" s="95"/>
      <c r="D54" s="98"/>
      <c r="E54" s="98"/>
      <c r="F54" s="98"/>
      <c r="G54" s="98"/>
      <c r="H54" s="98"/>
      <c r="I54" s="98"/>
      <c r="J54" s="98"/>
      <c r="K54" s="98"/>
    </row>
    <row r="55" spans="1:11" ht="26.25" customHeight="1">
      <c r="A55" s="96" t="s">
        <v>315</v>
      </c>
      <c r="B55" s="95" t="s">
        <v>129</v>
      </c>
      <c r="C55" s="95"/>
      <c r="D55" s="98"/>
      <c r="E55" s="98"/>
      <c r="F55" s="98"/>
      <c r="G55" s="98"/>
      <c r="H55" s="98"/>
      <c r="I55" s="98"/>
      <c r="J55" s="98"/>
      <c r="K55" s="98"/>
    </row>
    <row r="56" spans="1:11" ht="39" customHeight="1">
      <c r="A56" s="96" t="s">
        <v>316</v>
      </c>
      <c r="B56" s="95" t="s">
        <v>129</v>
      </c>
      <c r="C56" s="95"/>
      <c r="D56" s="98"/>
      <c r="E56" s="98"/>
      <c r="F56" s="98"/>
      <c r="G56" s="98"/>
      <c r="H56" s="98"/>
      <c r="I56" s="98"/>
      <c r="J56" s="98"/>
      <c r="K56" s="98"/>
    </row>
    <row r="57" spans="1:11" ht="31.5">
      <c r="A57" s="96" t="s">
        <v>317</v>
      </c>
      <c r="B57" s="97"/>
      <c r="C57" s="95"/>
      <c r="D57" s="98"/>
      <c r="E57" s="98"/>
      <c r="F57" s="98"/>
      <c r="G57" s="98"/>
      <c r="H57" s="98"/>
      <c r="I57" s="98"/>
      <c r="J57" s="98"/>
      <c r="K57" s="98"/>
    </row>
    <row r="58" spans="1:11" ht="31.5">
      <c r="A58" s="96" t="s">
        <v>318</v>
      </c>
      <c r="B58" s="95" t="s">
        <v>155</v>
      </c>
      <c r="C58" s="99">
        <f>'Приложение 47 2024 год'!C58*1.03</f>
        <v>43.970700000000001</v>
      </c>
      <c r="D58" s="99">
        <f>'Приложение 47 2024 год'!D58*1.03</f>
        <v>1184.088</v>
      </c>
      <c r="E58" s="99">
        <f>'Приложение 47 2024 год'!E58*1.03</f>
        <v>56.3307</v>
      </c>
      <c r="F58" s="99">
        <f>'Приложение 47 2024 год'!F58*1.03</f>
        <v>1136.8831</v>
      </c>
      <c r="G58" s="99">
        <f>'Приложение 47 2024 год'!G58*1.03</f>
        <v>27.758500000000002</v>
      </c>
      <c r="H58" s="99">
        <f>'Приложение 47 2024 год'!H58*1.03</f>
        <v>1123.8329999999999</v>
      </c>
      <c r="I58" s="99">
        <f>'Приложение 47 2024 год'!I58*1.03</f>
        <v>327.70480000000003</v>
      </c>
      <c r="J58" s="99">
        <f>'Приложение 47 2024 год'!J58*1.03</f>
        <v>961.65949999999998</v>
      </c>
      <c r="K58" s="99">
        <f>'Приложение 47 2024 год'!K58*1.03</f>
        <v>834.49570000000006</v>
      </c>
    </row>
    <row r="59" spans="1:11" ht="31.5">
      <c r="A59" s="96" t="s">
        <v>319</v>
      </c>
      <c r="B59" s="95" t="s">
        <v>155</v>
      </c>
      <c r="C59" s="95"/>
      <c r="D59" s="98"/>
      <c r="E59" s="98"/>
      <c r="F59" s="98"/>
      <c r="G59" s="98"/>
      <c r="H59" s="98"/>
      <c r="I59" s="98"/>
      <c r="J59" s="98"/>
      <c r="K59" s="98"/>
    </row>
    <row r="60" spans="1:11" ht="36" customHeight="1">
      <c r="A60" s="96" t="s">
        <v>320</v>
      </c>
      <c r="B60" s="95" t="s">
        <v>155</v>
      </c>
      <c r="C60" s="95"/>
      <c r="D60" s="98"/>
      <c r="E60" s="98"/>
      <c r="F60" s="98"/>
      <c r="G60" s="98"/>
      <c r="H60" s="98"/>
      <c r="I60" s="98"/>
      <c r="J60" s="98"/>
      <c r="K60" s="98"/>
    </row>
    <row r="61" spans="1:11" ht="31.5">
      <c r="A61" s="96" t="s">
        <v>321</v>
      </c>
      <c r="B61" s="95" t="s">
        <v>155</v>
      </c>
      <c r="C61" s="95"/>
      <c r="D61" s="98"/>
      <c r="E61" s="98"/>
      <c r="F61" s="98"/>
      <c r="G61" s="98"/>
      <c r="H61" s="98"/>
      <c r="I61" s="98"/>
      <c r="J61" s="98"/>
      <c r="K61" s="98"/>
    </row>
    <row r="62" spans="1:11" ht="31.5">
      <c r="A62" s="96" t="s">
        <v>322</v>
      </c>
      <c r="B62" s="95" t="s">
        <v>155</v>
      </c>
      <c r="C62" s="99">
        <f>'Приложение 47 2024 год'!C62*1.03</f>
        <v>0</v>
      </c>
      <c r="D62" s="99">
        <f>'Приложение 47 2024 год'!D62*1.03</f>
        <v>3.4505000000000003</v>
      </c>
      <c r="E62" s="99">
        <f>'Приложение 47 2024 год'!E62*1.03</f>
        <v>3.0282</v>
      </c>
      <c r="F62" s="99">
        <f>'Приложение 47 2024 год'!F62*1.03</f>
        <v>1.5656000000000001</v>
      </c>
      <c r="G62" s="99">
        <f>'Приложение 47 2024 год'!G62*1.03</f>
        <v>1.2565999999999999</v>
      </c>
      <c r="H62" s="99">
        <f>'Приложение 47 2024 год'!H62*1.03</f>
        <v>1.2257</v>
      </c>
      <c r="I62" s="99">
        <f>'Приложение 47 2024 год'!I62*1.03</f>
        <v>0.25750000000000001</v>
      </c>
      <c r="J62" s="99">
        <f>'Приложение 47 2024 год'!J62*1.03</f>
        <v>81.1434</v>
      </c>
      <c r="K62" s="99">
        <f>'Приложение 47 2024 год'!K62*1.03</f>
        <v>1.1536000000000002</v>
      </c>
    </row>
    <row r="63" spans="1:11" ht="31.5">
      <c r="A63" s="96" t="s">
        <v>323</v>
      </c>
      <c r="B63" s="95" t="s">
        <v>155</v>
      </c>
      <c r="C63" s="95"/>
      <c r="D63" s="98"/>
      <c r="E63" s="98"/>
      <c r="F63" s="98"/>
      <c r="G63" s="98"/>
      <c r="H63" s="98"/>
      <c r="I63" s="98"/>
      <c r="J63" s="98"/>
      <c r="K63" s="98"/>
    </row>
    <row r="64" spans="1:11" ht="46.5" customHeight="1">
      <c r="A64" s="96" t="s">
        <v>324</v>
      </c>
      <c r="B64" s="95" t="s">
        <v>155</v>
      </c>
      <c r="C64" s="95"/>
      <c r="D64" s="98"/>
      <c r="E64" s="98"/>
      <c r="F64" s="98"/>
      <c r="G64" s="98"/>
      <c r="H64" s="98"/>
      <c r="I64" s="98"/>
      <c r="J64" s="98"/>
      <c r="K64" s="98"/>
    </row>
    <row r="65" spans="1:11" ht="45.75" customHeight="1">
      <c r="A65" s="96" t="s">
        <v>325</v>
      </c>
      <c r="B65" s="95" t="s">
        <v>326</v>
      </c>
      <c r="C65" s="99">
        <f>'Приложение 47 2024 год'!C65*1.03</f>
        <v>0</v>
      </c>
      <c r="D65" s="99">
        <f>'Приложение 47 2024 год'!D65*1.03</f>
        <v>0</v>
      </c>
      <c r="E65" s="99">
        <f>'Приложение 47 2024 год'!E65*1.03</f>
        <v>0</v>
      </c>
      <c r="F65" s="99">
        <f>'Приложение 47 2024 год'!F65*1.03</f>
        <v>155.68450000000001</v>
      </c>
      <c r="G65" s="99">
        <f>'Приложение 47 2024 год'!G65*1.03</f>
        <v>0</v>
      </c>
      <c r="H65" s="99">
        <f>'Приложение 47 2024 год'!H65*1.03</f>
        <v>801.75199999999995</v>
      </c>
      <c r="I65" s="99">
        <f>'Приложение 47 2024 год'!I65*1.03</f>
        <v>0</v>
      </c>
      <c r="J65" s="99">
        <f>'Приложение 47 2024 год'!J65*1.03</f>
        <v>0</v>
      </c>
      <c r="K65" s="99">
        <f>'Приложение 47 2024 год'!K65*1.03</f>
        <v>487.19</v>
      </c>
    </row>
    <row r="66" spans="1:11" ht="30" customHeight="1">
      <c r="A66" s="96" t="s">
        <v>327</v>
      </c>
      <c r="B66" s="95" t="s">
        <v>155</v>
      </c>
      <c r="C66" s="95"/>
      <c r="D66" s="98"/>
      <c r="E66" s="98"/>
      <c r="F66" s="98"/>
      <c r="G66" s="98"/>
      <c r="H66" s="98"/>
      <c r="I66" s="98"/>
      <c r="J66" s="98"/>
      <c r="K66" s="98"/>
    </row>
    <row r="67" spans="1:11" ht="26.25" customHeight="1">
      <c r="A67" s="96" t="s">
        <v>328</v>
      </c>
      <c r="B67" s="95" t="s">
        <v>155</v>
      </c>
      <c r="C67" s="95"/>
      <c r="D67" s="98"/>
      <c r="E67" s="98"/>
      <c r="F67" s="98"/>
      <c r="G67" s="98"/>
      <c r="H67" s="98"/>
      <c r="I67" s="98"/>
      <c r="J67" s="98"/>
      <c r="K67" s="98"/>
    </row>
    <row r="68" spans="1:11" ht="33.75" customHeight="1">
      <c r="A68" s="96" t="s">
        <v>329</v>
      </c>
      <c r="B68" s="95" t="s">
        <v>155</v>
      </c>
      <c r="C68" s="95"/>
      <c r="D68" s="98"/>
      <c r="E68" s="98"/>
      <c r="F68" s="98"/>
      <c r="G68" s="98"/>
      <c r="H68" s="98"/>
      <c r="I68" s="98"/>
      <c r="J68" s="98"/>
      <c r="K68" s="98"/>
    </row>
    <row r="69" spans="1:11" ht="29.25" customHeight="1">
      <c r="A69" s="96" t="s">
        <v>330</v>
      </c>
      <c r="B69" s="95" t="s">
        <v>155</v>
      </c>
      <c r="C69" s="95"/>
      <c r="D69" s="98"/>
      <c r="E69" s="98"/>
      <c r="F69" s="98"/>
      <c r="G69" s="98"/>
      <c r="H69" s="98"/>
      <c r="I69" s="98"/>
      <c r="J69" s="98"/>
      <c r="K69" s="98"/>
    </row>
    <row r="70" spans="1:11" ht="39.75" customHeight="1">
      <c r="A70" s="96" t="s">
        <v>331</v>
      </c>
      <c r="B70" s="95" t="s">
        <v>155</v>
      </c>
      <c r="C70" s="81">
        <f>'Приложение 47 2024 год'!C70*1.03</f>
        <v>174.29660000000001</v>
      </c>
      <c r="D70" s="81">
        <f>'Приложение 47 2024 год'!D70*1.03</f>
        <v>2051.7909</v>
      </c>
      <c r="E70" s="81">
        <f>'Приложение 47 2024 год'!E70*1.03</f>
        <v>1540.4679999999998</v>
      </c>
      <c r="F70" s="81">
        <f>'Приложение 47 2024 год'!F70*1.03</f>
        <v>855.5077</v>
      </c>
      <c r="G70" s="81">
        <f>'Приложение 47 2024 год'!G70*1.03</f>
        <v>1270.2063000000001</v>
      </c>
      <c r="H70" s="81">
        <f>'Приложение 47 2024 год'!H70*1.03</f>
        <v>2271.9740000000002</v>
      </c>
      <c r="I70" s="81">
        <f>'Приложение 47 2024 год'!I70*1.03</f>
        <v>634.67570000000012</v>
      </c>
      <c r="J70" s="81">
        <f>'Приложение 47 2024 год'!J70*1.03</f>
        <v>1701.4982</v>
      </c>
      <c r="K70" s="81">
        <f>'Приложение 47 2024 год'!K70*1.03</f>
        <v>630.52480000000003</v>
      </c>
    </row>
    <row r="71" spans="1:11" ht="31.5">
      <c r="A71" s="96" t="s">
        <v>332</v>
      </c>
      <c r="B71" s="95" t="s">
        <v>155</v>
      </c>
      <c r="C71" s="95"/>
      <c r="D71" s="100"/>
      <c r="E71" s="100"/>
      <c r="F71" s="100"/>
      <c r="G71" s="100"/>
      <c r="H71" s="100"/>
      <c r="I71" s="100"/>
      <c r="J71" s="100"/>
      <c r="K71" s="100"/>
    </row>
    <row r="72" spans="1:11" ht="31.5">
      <c r="A72" s="96" t="s">
        <v>333</v>
      </c>
      <c r="B72" s="95" t="s">
        <v>155</v>
      </c>
      <c r="C72" s="81">
        <f>'Приложение 47 2024 год'!C72*1.03</f>
        <v>28.706100000000003</v>
      </c>
      <c r="D72" s="81">
        <f>'Приложение 47 2024 год'!D72*1.03</f>
        <v>1049.8069</v>
      </c>
      <c r="E72" s="81">
        <f>'Приложение 47 2024 год'!E72*1.03</f>
        <v>512.50739999999996</v>
      </c>
      <c r="F72" s="81">
        <f>'Приложение 47 2024 год'!F72*1.03</f>
        <v>534.66270000000009</v>
      </c>
      <c r="G72" s="81">
        <f>'Приложение 47 2024 год'!G72*1.03</f>
        <v>289.327</v>
      </c>
      <c r="H72" s="81">
        <f>'Приложение 47 2024 год'!H72*1.03</f>
        <v>537.06259999999997</v>
      </c>
      <c r="I72" s="81">
        <f>'Приложение 47 2024 год'!I72*1.03</f>
        <v>179.2303</v>
      </c>
      <c r="J72" s="81">
        <f>'Приложение 47 2024 год'!J72*1.03</f>
        <v>396.31310000000002</v>
      </c>
      <c r="K72" s="81">
        <f>'Приложение 47 2024 год'!K72*1.03</f>
        <v>172.06150000000002</v>
      </c>
    </row>
    <row r="73" spans="1:11" ht="31.5">
      <c r="A73" s="96" t="s">
        <v>334</v>
      </c>
      <c r="B73" s="95" t="s">
        <v>155</v>
      </c>
      <c r="C73" s="95"/>
      <c r="D73" s="98"/>
      <c r="E73" s="98"/>
      <c r="F73" s="98"/>
      <c r="G73" s="98"/>
      <c r="H73" s="98"/>
      <c r="I73" s="98"/>
      <c r="J73" s="98"/>
      <c r="K73" s="98"/>
    </row>
    <row r="74" spans="1:11" ht="27" customHeight="1">
      <c r="A74" s="96" t="s">
        <v>335</v>
      </c>
      <c r="B74" s="95" t="s">
        <v>155</v>
      </c>
      <c r="C74" s="95"/>
      <c r="D74" s="98"/>
      <c r="E74" s="98"/>
      <c r="F74" s="98"/>
      <c r="G74" s="98"/>
      <c r="H74" s="98"/>
      <c r="I74" s="98"/>
      <c r="J74" s="98"/>
      <c r="K74" s="98"/>
    </row>
    <row r="75" spans="1:11" ht="28.5" customHeight="1">
      <c r="A75" s="96" t="s">
        <v>336</v>
      </c>
      <c r="B75" s="95" t="s">
        <v>155</v>
      </c>
      <c r="C75" s="81">
        <f>'Приложение 47 2024 год'!C75*1.03</f>
        <v>373.97239999999999</v>
      </c>
      <c r="D75" s="81">
        <f>'Приложение 47 2024 год'!D75*1.03</f>
        <v>825.7201</v>
      </c>
      <c r="E75" s="81">
        <f>'Приложение 47 2024 год'!E75*1.03</f>
        <v>716.58130000000006</v>
      </c>
      <c r="F75" s="81">
        <f>'Приложение 47 2024 год'!F75*1.03</f>
        <v>658.38630000000001</v>
      </c>
      <c r="G75" s="81">
        <f>'Приложение 47 2024 год'!G75*1.03</f>
        <v>570.32130000000006</v>
      </c>
      <c r="H75" s="81">
        <f>'Приложение 47 2024 год'!H75*1.03</f>
        <v>501.05379999999997</v>
      </c>
      <c r="I75" s="81">
        <f>'Приложение 47 2024 год'!I75*1.03</f>
        <v>506.73940000000005</v>
      </c>
      <c r="J75" s="81">
        <f>'Приложение 47 2024 год'!J75*1.03</f>
        <v>1043.4929999999999</v>
      </c>
      <c r="K75" s="81">
        <f>'Приложение 47 2024 год'!K75*1.03</f>
        <v>501.05379999999997</v>
      </c>
    </row>
    <row r="76" spans="1:11" ht="33" customHeight="1">
      <c r="A76" s="96" t="s">
        <v>337</v>
      </c>
      <c r="B76" s="95" t="s">
        <v>155</v>
      </c>
      <c r="C76" s="81">
        <f>'Приложение 47 2024 год'!C76*1.03</f>
        <v>112.93950000000001</v>
      </c>
      <c r="D76" s="81">
        <f>'Приложение 47 2024 год'!D76*1.03</f>
        <v>249.37330000000003</v>
      </c>
      <c r="E76" s="81">
        <f>'Приложение 47 2024 год'!E76*1.03</f>
        <v>216.40299999999999</v>
      </c>
      <c r="F76" s="81">
        <f>'Приложение 47 2024 год'!F76*1.03</f>
        <v>198.98570000000001</v>
      </c>
      <c r="G76" s="81">
        <f>'Приложение 47 2024 год'!G76*1.03</f>
        <v>172.23660000000001</v>
      </c>
      <c r="H76" s="81">
        <f>'Приложение 47 2024 год'!H76*1.03</f>
        <v>151.31729999999999</v>
      </c>
      <c r="I76" s="81">
        <f>'Приложение 47 2024 год'!I76*1.03</f>
        <v>153.03740000000002</v>
      </c>
      <c r="J76" s="81">
        <f>'Приложение 47 2024 год'!J76*1.03</f>
        <v>315.1388</v>
      </c>
      <c r="K76" s="81">
        <f>'Приложение 47 2024 год'!K76*1.03</f>
        <v>151.31729999999999</v>
      </c>
    </row>
    <row r="77" spans="1:11" ht="31.5" customHeight="1">
      <c r="A77" s="96" t="s">
        <v>338</v>
      </c>
      <c r="B77" s="95" t="s">
        <v>155</v>
      </c>
      <c r="C77" s="95">
        <v>103.81</v>
      </c>
      <c r="D77" s="98">
        <v>887.09</v>
      </c>
      <c r="E77" s="98">
        <v>15.34</v>
      </c>
      <c r="F77" s="98">
        <v>27.33</v>
      </c>
      <c r="G77" s="98">
        <v>185.8</v>
      </c>
      <c r="H77" s="98">
        <v>12.33</v>
      </c>
      <c r="I77" s="98">
        <v>228.06</v>
      </c>
      <c r="J77" s="98">
        <v>218.93</v>
      </c>
      <c r="K77" s="98">
        <v>172.53</v>
      </c>
    </row>
    <row r="78" spans="1:11" ht="40.5" customHeight="1">
      <c r="A78" s="96" t="s">
        <v>339</v>
      </c>
      <c r="B78" s="95" t="s">
        <v>155</v>
      </c>
      <c r="C78" s="95"/>
      <c r="D78" s="98"/>
      <c r="E78" s="98"/>
      <c r="F78" s="98"/>
      <c r="G78" s="98"/>
      <c r="H78" s="98"/>
      <c r="I78" s="98"/>
      <c r="J78" s="98"/>
      <c r="K78" s="98"/>
    </row>
    <row r="79" spans="1:11" ht="30" customHeight="1">
      <c r="A79" s="96" t="s">
        <v>340</v>
      </c>
      <c r="B79" s="95" t="s">
        <v>155</v>
      </c>
      <c r="C79" s="95"/>
      <c r="D79" s="98"/>
      <c r="E79" s="98"/>
      <c r="F79" s="98"/>
      <c r="G79" s="98"/>
      <c r="H79" s="98"/>
      <c r="I79" s="98"/>
      <c r="J79" s="98"/>
      <c r="K79" s="98"/>
    </row>
    <row r="80" spans="1:11" ht="28.5" customHeight="1">
      <c r="A80" s="96" t="s">
        <v>341</v>
      </c>
      <c r="B80" s="95" t="s">
        <v>155</v>
      </c>
      <c r="C80" s="81"/>
      <c r="D80" s="81"/>
      <c r="E80" s="81"/>
      <c r="F80" s="81"/>
      <c r="G80" s="81"/>
      <c r="H80" s="81"/>
      <c r="I80" s="81"/>
      <c r="J80" s="81"/>
      <c r="K80" s="81"/>
    </row>
    <row r="81" spans="1:11" ht="37.5" customHeight="1">
      <c r="A81" s="96" t="s">
        <v>342</v>
      </c>
      <c r="B81" s="95" t="s">
        <v>155</v>
      </c>
      <c r="C81" s="81"/>
      <c r="D81" s="81"/>
      <c r="E81" s="81"/>
      <c r="F81" s="81"/>
      <c r="G81" s="81"/>
      <c r="H81" s="81"/>
      <c r="I81" s="81"/>
      <c r="J81" s="81"/>
      <c r="K81" s="81"/>
    </row>
    <row r="82" spans="1:11" ht="49.5" customHeight="1">
      <c r="A82" s="96" t="s">
        <v>343</v>
      </c>
      <c r="B82" s="95" t="s">
        <v>155</v>
      </c>
      <c r="C82" s="95"/>
      <c r="D82" s="98"/>
      <c r="E82" s="98"/>
      <c r="F82" s="98"/>
      <c r="G82" s="98"/>
      <c r="H82" s="98"/>
      <c r="I82" s="98"/>
      <c r="J82" s="98"/>
      <c r="K82" s="98"/>
    </row>
    <row r="83" spans="1:11" ht="24.75" customHeight="1">
      <c r="A83" s="96" t="s">
        <v>344</v>
      </c>
      <c r="B83" s="95" t="s">
        <v>155</v>
      </c>
      <c r="C83" s="95"/>
      <c r="D83" s="98"/>
      <c r="E83" s="98"/>
      <c r="F83" s="98"/>
      <c r="G83" s="98"/>
      <c r="H83" s="98"/>
      <c r="I83" s="98"/>
      <c r="J83" s="98"/>
      <c r="K83" s="98"/>
    </row>
    <row r="84" spans="1:11" ht="52.5" customHeight="1">
      <c r="A84" s="96" t="s">
        <v>345</v>
      </c>
      <c r="B84" s="95" t="s">
        <v>155</v>
      </c>
      <c r="C84" s="99">
        <f>'Приложение 47 2024 год'!C84*1.03</f>
        <v>5.3972000000000007</v>
      </c>
      <c r="D84" s="99">
        <f>'Приложение 47 2024 год'!D84*1.03</f>
        <v>42.425699999999999</v>
      </c>
      <c r="E84" s="99">
        <f>'Приложение 47 2024 год'!E84*1.03</f>
        <v>41.282400000000003</v>
      </c>
      <c r="F84" s="99">
        <f>'Приложение 47 2024 год'!F84*1.03</f>
        <v>21.413699999999999</v>
      </c>
      <c r="G84" s="99">
        <f>'Приложение 47 2024 год'!G84*1.03</f>
        <v>31.332600000000003</v>
      </c>
      <c r="H84" s="99">
        <f>'Приложение 47 2024 год'!H84*1.03</f>
        <v>58.967500000000001</v>
      </c>
      <c r="I84" s="99">
        <f>'Приложение 47 2024 год'!I84*1.03</f>
        <v>16.706599999999998</v>
      </c>
      <c r="J84" s="99">
        <f>'Приложение 47 2024 год'!J84*1.03</f>
        <v>49.182500000000005</v>
      </c>
      <c r="K84" s="99">
        <f>'Приложение 47 2024 год'!K84*1.03</f>
        <v>15.676600000000001</v>
      </c>
    </row>
    <row r="85" spans="1:11" ht="23.25" customHeight="1">
      <c r="A85" s="96" t="s">
        <v>346</v>
      </c>
      <c r="B85" s="95" t="s">
        <v>155</v>
      </c>
      <c r="C85" s="95"/>
      <c r="D85" s="98"/>
      <c r="E85" s="98"/>
      <c r="F85" s="98"/>
      <c r="G85" s="98"/>
      <c r="H85" s="98"/>
      <c r="I85" s="98"/>
      <c r="J85" s="98"/>
      <c r="K85" s="98"/>
    </row>
    <row r="86" spans="1:11" ht="25.5" customHeight="1">
      <c r="A86" s="96" t="s">
        <v>347</v>
      </c>
      <c r="B86" s="95" t="s">
        <v>155</v>
      </c>
      <c r="C86" s="95"/>
      <c r="D86" s="98"/>
      <c r="E86" s="98"/>
      <c r="F86" s="98"/>
      <c r="G86" s="98"/>
      <c r="H86" s="98"/>
      <c r="I86" s="98"/>
      <c r="J86" s="98"/>
      <c r="K86" s="98"/>
    </row>
    <row r="87" spans="1:11" ht="24.75" customHeight="1">
      <c r="A87" s="96" t="s">
        <v>348</v>
      </c>
      <c r="B87" s="95" t="s">
        <v>155</v>
      </c>
      <c r="C87" s="95"/>
      <c r="D87" s="95"/>
      <c r="E87" s="95"/>
      <c r="F87" s="95"/>
      <c r="G87" s="95"/>
      <c r="H87" s="95"/>
      <c r="I87" s="95"/>
      <c r="J87" s="95"/>
      <c r="K87" s="95"/>
    </row>
    <row r="88" spans="1:11" ht="62.25" customHeight="1">
      <c r="A88" s="96" t="s">
        <v>349</v>
      </c>
      <c r="B88" s="95" t="s">
        <v>155</v>
      </c>
      <c r="C88" s="98">
        <f>'Приложение 47 2024 год'!C88*1.03</f>
        <v>74.973700000000008</v>
      </c>
      <c r="D88" s="98">
        <f>'Приложение 47 2024 год'!D88*1.03</f>
        <v>245.9537</v>
      </c>
      <c r="E88" s="98">
        <f>'Приложение 47 2024 год'!E88*1.03</f>
        <v>245.9537</v>
      </c>
      <c r="F88" s="98">
        <f>'Приложение 47 2024 год'!F88*1.03</f>
        <v>245.9537</v>
      </c>
      <c r="G88" s="98">
        <f>'Приложение 47 2024 год'!G88*1.03</f>
        <v>245.9537</v>
      </c>
      <c r="H88" s="98">
        <f>'Приложение 47 2024 год'!H88*1.03</f>
        <v>245.9537</v>
      </c>
      <c r="I88" s="98">
        <f>'Приложение 47 2024 год'!I88*1.03</f>
        <v>245.9537</v>
      </c>
      <c r="J88" s="98">
        <f>'Приложение 47 2024 год'!J88*1.03</f>
        <v>245.9537</v>
      </c>
      <c r="K88" s="98">
        <f>'Приложение 47 2024 год'!K88*1.03</f>
        <v>245.9537</v>
      </c>
    </row>
    <row r="89" spans="1:11" ht="31.5">
      <c r="A89" s="96" t="s">
        <v>350</v>
      </c>
      <c r="B89" s="95" t="s">
        <v>155</v>
      </c>
      <c r="C89" s="95"/>
      <c r="D89" s="98"/>
      <c r="E89" s="98"/>
      <c r="F89" s="98"/>
      <c r="G89" s="98"/>
      <c r="H89" s="98"/>
      <c r="I89" s="98"/>
      <c r="J89" s="98"/>
      <c r="K89" s="98"/>
    </row>
    <row r="90" spans="1:11" ht="36" customHeight="1">
      <c r="A90" s="96" t="s">
        <v>351</v>
      </c>
      <c r="B90" s="95" t="s">
        <v>155</v>
      </c>
      <c r="C90" s="81">
        <f t="shared" ref="C90:K90" si="2">C58+C62+C65+C70+C72+C75+C76+C77+C84+C88+C89</f>
        <v>918.06619999999987</v>
      </c>
      <c r="D90" s="81">
        <f t="shared" si="2"/>
        <v>6539.6991000000007</v>
      </c>
      <c r="E90" s="81">
        <f t="shared" si="2"/>
        <v>3347.8946999999994</v>
      </c>
      <c r="F90" s="81">
        <f t="shared" si="2"/>
        <v>3836.3730000000005</v>
      </c>
      <c r="G90" s="81">
        <f t="shared" si="2"/>
        <v>2794.1926000000008</v>
      </c>
      <c r="H90" s="81">
        <f t="shared" si="2"/>
        <v>5705.4695999999994</v>
      </c>
      <c r="I90" s="81">
        <f t="shared" si="2"/>
        <v>2292.3653999999997</v>
      </c>
      <c r="J90" s="81">
        <f t="shared" si="2"/>
        <v>5013.3121999999994</v>
      </c>
      <c r="K90" s="81">
        <f t="shared" si="2"/>
        <v>3211.9570000000008</v>
      </c>
    </row>
    <row r="91" spans="1:11" ht="37.5" customHeight="1">
      <c r="A91" s="96" t="s">
        <v>352</v>
      </c>
      <c r="B91" s="95" t="s">
        <v>155</v>
      </c>
      <c r="C91" s="95"/>
      <c r="D91" s="98"/>
      <c r="E91" s="98"/>
      <c r="F91" s="98"/>
      <c r="G91" s="98"/>
      <c r="H91" s="98"/>
      <c r="I91" s="98"/>
      <c r="J91" s="98"/>
      <c r="K91" s="98"/>
    </row>
    <row r="92" spans="1:11" ht="24.75" customHeight="1">
      <c r="A92" s="96" t="s">
        <v>353</v>
      </c>
      <c r="B92" s="95" t="s">
        <v>155</v>
      </c>
      <c r="C92" s="95"/>
      <c r="D92" s="98"/>
      <c r="E92" s="98"/>
      <c r="F92" s="98"/>
      <c r="G92" s="98"/>
      <c r="H92" s="98"/>
      <c r="I92" s="98"/>
      <c r="J92" s="98"/>
      <c r="K92" s="98"/>
    </row>
    <row r="93" spans="1:11" ht="23.25" customHeight="1">
      <c r="A93" s="96" t="s">
        <v>354</v>
      </c>
      <c r="B93" s="95" t="s">
        <v>155</v>
      </c>
      <c r="C93" s="95"/>
      <c r="D93" s="98"/>
      <c r="E93" s="98"/>
      <c r="F93" s="98"/>
      <c r="G93" s="98"/>
      <c r="H93" s="98"/>
      <c r="I93" s="98"/>
      <c r="J93" s="98"/>
      <c r="K93" s="98"/>
    </row>
    <row r="94" spans="1:11" ht="27.75" customHeight="1">
      <c r="A94" s="96" t="s">
        <v>355</v>
      </c>
      <c r="B94" s="95" t="s">
        <v>155</v>
      </c>
      <c r="C94" s="95"/>
      <c r="D94" s="98"/>
      <c r="E94" s="98"/>
      <c r="F94" s="98"/>
      <c r="G94" s="98"/>
      <c r="H94" s="98"/>
      <c r="I94" s="98"/>
      <c r="J94" s="98"/>
      <c r="K94" s="98"/>
    </row>
    <row r="95" spans="1:11" ht="36" customHeight="1">
      <c r="A95" s="96" t="s">
        <v>356</v>
      </c>
      <c r="B95" s="95" t="s">
        <v>155</v>
      </c>
      <c r="C95" s="95"/>
      <c r="D95" s="98"/>
      <c r="E95" s="98"/>
      <c r="F95" s="98"/>
      <c r="G95" s="98"/>
      <c r="H95" s="98"/>
      <c r="I95" s="98"/>
      <c r="J95" s="98"/>
      <c r="K95" s="98"/>
    </row>
    <row r="96" spans="1:11" ht="27" customHeight="1">
      <c r="A96" s="96" t="s">
        <v>357</v>
      </c>
      <c r="B96" s="95" t="s">
        <v>155</v>
      </c>
      <c r="C96" s="95"/>
      <c r="D96" s="98"/>
      <c r="E96" s="98"/>
      <c r="F96" s="98"/>
      <c r="G96" s="98"/>
      <c r="H96" s="98"/>
      <c r="I96" s="98"/>
      <c r="J96" s="98"/>
      <c r="K96" s="98"/>
    </row>
    <row r="97" spans="1:11" ht="31.5">
      <c r="A97" s="96" t="s">
        <v>358</v>
      </c>
      <c r="B97" s="95" t="s">
        <v>155</v>
      </c>
      <c r="C97" s="99">
        <f>'Приложение 47 2024 год'!C97*1.03</f>
        <v>2.1114999999999999</v>
      </c>
      <c r="D97" s="99">
        <f>'Приложение 47 2024 год'!D97*1.03</f>
        <v>2.1114999999999999</v>
      </c>
      <c r="E97" s="99">
        <f>'Приложение 47 2024 год'!E97*1.03</f>
        <v>2.1114999999999999</v>
      </c>
      <c r="F97" s="99">
        <f>'Приложение 47 2024 год'!F97*1.03</f>
        <v>2.1114999999999999</v>
      </c>
      <c r="G97" s="99">
        <f>'Приложение 47 2024 год'!G97*1.03</f>
        <v>2.1114999999999999</v>
      </c>
      <c r="H97" s="99">
        <f>'Приложение 47 2024 год'!H97*1.03</f>
        <v>2.1114999999999999</v>
      </c>
      <c r="I97" s="99">
        <f>'Приложение 47 2024 год'!I97*1.03</f>
        <v>2.1114999999999999</v>
      </c>
      <c r="J97" s="99">
        <f>'Приложение 47 2024 год'!J97*1.03</f>
        <v>2.1114999999999999</v>
      </c>
      <c r="K97" s="99">
        <f>'Приложение 47 2024 год'!K97*1.03</f>
        <v>2.1114999999999999</v>
      </c>
    </row>
    <row r="98" spans="1:11" ht="39" customHeight="1">
      <c r="A98" s="96" t="s">
        <v>359</v>
      </c>
      <c r="B98" s="95" t="s">
        <v>155</v>
      </c>
      <c r="C98" s="95"/>
      <c r="D98" s="95"/>
      <c r="E98" s="95"/>
      <c r="F98" s="95"/>
      <c r="G98" s="95"/>
      <c r="H98" s="95"/>
      <c r="I98" s="95"/>
      <c r="J98" s="95"/>
      <c r="K98" s="95"/>
    </row>
    <row r="99" spans="1:11" ht="50.25" customHeight="1">
      <c r="A99" s="96" t="s">
        <v>360</v>
      </c>
      <c r="B99" s="95" t="s">
        <v>155</v>
      </c>
      <c r="C99" s="99">
        <f>'Приложение 47 2024 год'!C99*1.03</f>
        <v>0.33990000000000004</v>
      </c>
      <c r="D99" s="99">
        <f>'Приложение 47 2024 год'!D99*1.03</f>
        <v>0.33990000000000004</v>
      </c>
      <c r="E99" s="99">
        <f>'Приложение 47 2024 год'!E99*1.03</f>
        <v>0.33990000000000004</v>
      </c>
      <c r="F99" s="99">
        <f>'Приложение 47 2024 год'!F99*1.03</f>
        <v>0.33990000000000004</v>
      </c>
      <c r="G99" s="99">
        <f>'Приложение 47 2024 год'!G99*1.03</f>
        <v>0.33990000000000004</v>
      </c>
      <c r="H99" s="99">
        <f>'Приложение 47 2024 год'!H99*1.03</f>
        <v>0.33990000000000004</v>
      </c>
      <c r="I99" s="99">
        <f>'Приложение 47 2024 год'!I99*1.03</f>
        <v>0.33990000000000004</v>
      </c>
      <c r="J99" s="99">
        <f>'Приложение 47 2024 год'!J99*1.03</f>
        <v>0.33990000000000004</v>
      </c>
      <c r="K99" s="99">
        <f>'Приложение 47 2024 год'!K99*1.03</f>
        <v>0.33990000000000004</v>
      </c>
    </row>
    <row r="100" spans="1:11" ht="25.5" customHeight="1">
      <c r="A100" s="96" t="s">
        <v>361</v>
      </c>
      <c r="B100" s="95" t="s">
        <v>155</v>
      </c>
      <c r="C100" s="95"/>
      <c r="D100" s="98"/>
      <c r="E100" s="98"/>
      <c r="F100" s="98"/>
      <c r="G100" s="98"/>
      <c r="H100" s="98"/>
      <c r="I100" s="98"/>
      <c r="J100" s="98"/>
      <c r="K100" s="98"/>
    </row>
    <row r="101" spans="1:11" ht="42.75" customHeight="1">
      <c r="A101" s="96" t="s">
        <v>362</v>
      </c>
      <c r="B101" s="95" t="s">
        <v>155</v>
      </c>
      <c r="C101" s="95"/>
      <c r="D101" s="98"/>
      <c r="E101" s="98"/>
      <c r="F101" s="98"/>
      <c r="G101" s="98"/>
      <c r="H101" s="98"/>
      <c r="I101" s="98"/>
      <c r="J101" s="98"/>
      <c r="K101" s="98"/>
    </row>
    <row r="102" spans="1:11" ht="24" customHeight="1">
      <c r="A102" s="96" t="s">
        <v>363</v>
      </c>
      <c r="B102" s="95" t="s">
        <v>155</v>
      </c>
      <c r="C102" s="95"/>
      <c r="D102" s="98"/>
      <c r="E102" s="98"/>
      <c r="F102" s="98"/>
      <c r="G102" s="98"/>
      <c r="H102" s="98"/>
      <c r="I102" s="98"/>
      <c r="J102" s="98"/>
      <c r="K102" s="98"/>
    </row>
    <row r="103" spans="1:11" ht="41.25" customHeight="1">
      <c r="A103" s="96" t="s">
        <v>364</v>
      </c>
      <c r="B103" s="95" t="s">
        <v>155</v>
      </c>
      <c r="C103" s="95">
        <v>7.0000000000000007E-2</v>
      </c>
      <c r="D103" s="95">
        <v>7.0000000000000007E-2</v>
      </c>
      <c r="E103" s="95">
        <v>7.0000000000000007E-2</v>
      </c>
      <c r="F103" s="95">
        <v>7.0000000000000007E-2</v>
      </c>
      <c r="G103" s="95">
        <v>7.0000000000000007E-2</v>
      </c>
      <c r="H103" s="95">
        <v>7.0000000000000007E-2</v>
      </c>
      <c r="I103" s="95">
        <v>7.0000000000000007E-2</v>
      </c>
      <c r="J103" s="95">
        <v>7.0000000000000007E-2</v>
      </c>
      <c r="K103" s="95">
        <v>7.0000000000000007E-2</v>
      </c>
    </row>
    <row r="104" spans="1:11" ht="51" customHeight="1">
      <c r="A104" s="96" t="s">
        <v>365</v>
      </c>
      <c r="B104" s="95" t="s">
        <v>155</v>
      </c>
      <c r="C104" s="99">
        <f>'Приложение 47 2024 год'!C104*1.03</f>
        <v>1.6274000000000002</v>
      </c>
      <c r="D104" s="99">
        <f>'Приложение 47 2024 год'!D104*1.03</f>
        <v>1.6274000000000002</v>
      </c>
      <c r="E104" s="99">
        <f>'Приложение 47 2024 год'!E104*1.03</f>
        <v>1.6274000000000002</v>
      </c>
      <c r="F104" s="99">
        <f>'Приложение 47 2024 год'!F104*1.03</f>
        <v>1.6274000000000002</v>
      </c>
      <c r="G104" s="99">
        <f>'Приложение 47 2024 год'!G104*1.03</f>
        <v>1.6274000000000002</v>
      </c>
      <c r="H104" s="99">
        <f>'Приложение 47 2024 год'!H104*1.03</f>
        <v>1.6274000000000002</v>
      </c>
      <c r="I104" s="99">
        <f>'Приложение 47 2024 год'!I104*1.03</f>
        <v>1.6274000000000002</v>
      </c>
      <c r="J104" s="99">
        <f>'Приложение 47 2024 год'!J104*1.03</f>
        <v>1.6274000000000002</v>
      </c>
      <c r="K104" s="99">
        <f>'Приложение 47 2024 год'!K104*1.03</f>
        <v>1.6274000000000002</v>
      </c>
    </row>
    <row r="105" spans="1:11" ht="51" customHeight="1">
      <c r="A105" s="96" t="s">
        <v>366</v>
      </c>
      <c r="B105" s="95" t="s">
        <v>155</v>
      </c>
      <c r="C105" s="95"/>
      <c r="D105" s="98"/>
      <c r="E105" s="98"/>
      <c r="F105" s="98"/>
      <c r="G105" s="98"/>
      <c r="H105" s="98"/>
      <c r="I105" s="98"/>
      <c r="J105" s="98"/>
      <c r="K105" s="98"/>
    </row>
    <row r="106" spans="1:11" ht="25.5" customHeight="1">
      <c r="A106" s="96" t="s">
        <v>367</v>
      </c>
      <c r="B106" s="95" t="s">
        <v>155</v>
      </c>
      <c r="C106" s="81">
        <f t="shared" ref="C106:K106" si="3">C90+C97+C103+C104</f>
        <v>921.87509999999986</v>
      </c>
      <c r="D106" s="81">
        <f t="shared" si="3"/>
        <v>6543.5080000000007</v>
      </c>
      <c r="E106" s="81">
        <f t="shared" si="3"/>
        <v>3351.7035999999994</v>
      </c>
      <c r="F106" s="81">
        <f t="shared" si="3"/>
        <v>3840.1819000000005</v>
      </c>
      <c r="G106" s="81">
        <f t="shared" si="3"/>
        <v>2798.0015000000008</v>
      </c>
      <c r="H106" s="81">
        <f t="shared" si="3"/>
        <v>5709.2784999999994</v>
      </c>
      <c r="I106" s="81">
        <f t="shared" si="3"/>
        <v>2296.1742999999997</v>
      </c>
      <c r="J106" s="81">
        <f t="shared" si="3"/>
        <v>5017.1210999999994</v>
      </c>
      <c r="K106" s="81">
        <f t="shared" si="3"/>
        <v>3215.7659000000008</v>
      </c>
    </row>
    <row r="107" spans="1:11" ht="48" customHeight="1">
      <c r="A107" s="96" t="s">
        <v>408</v>
      </c>
      <c r="B107" s="95" t="s">
        <v>368</v>
      </c>
      <c r="C107" s="98">
        <v>3379.28</v>
      </c>
      <c r="D107" s="98">
        <v>3197.78</v>
      </c>
      <c r="E107" s="98">
        <v>3197.78</v>
      </c>
      <c r="F107" s="98">
        <v>3197.78</v>
      </c>
      <c r="G107" s="98">
        <v>3197.78</v>
      </c>
      <c r="H107" s="98">
        <v>3197.78</v>
      </c>
      <c r="I107" s="98">
        <v>3197.78</v>
      </c>
      <c r="J107" s="98">
        <v>3197.78</v>
      </c>
      <c r="K107" s="98">
        <v>3197.78</v>
      </c>
    </row>
    <row r="108" spans="1:11" ht="31.5">
      <c r="A108" s="96" t="s">
        <v>409</v>
      </c>
      <c r="B108" s="95" t="s">
        <v>368</v>
      </c>
      <c r="C108" s="98">
        <v>3431.93</v>
      </c>
      <c r="D108" s="98">
        <v>3221.46</v>
      </c>
      <c r="E108" s="98">
        <v>3221.46</v>
      </c>
      <c r="F108" s="98">
        <v>3221.46</v>
      </c>
      <c r="G108" s="98">
        <v>3221.46</v>
      </c>
      <c r="H108" s="98">
        <v>3221.46</v>
      </c>
      <c r="I108" s="98">
        <v>3221.46</v>
      </c>
      <c r="J108" s="98">
        <v>3221.46</v>
      </c>
      <c r="K108" s="98">
        <v>3221.46</v>
      </c>
    </row>
  </sheetData>
  <mergeCells count="9">
    <mergeCell ref="A16:C16"/>
    <mergeCell ref="A19:C19"/>
    <mergeCell ref="A22:C22"/>
    <mergeCell ref="A26:C26"/>
    <mergeCell ref="A1:C1"/>
    <mergeCell ref="A4:C4"/>
    <mergeCell ref="A7:C7"/>
    <mergeCell ref="A10:C10"/>
    <mergeCell ref="A13:C13"/>
  </mergeCells>
  <dataValidations count="1">
    <dataValidation allowBlank="1" sqref="H28:K28 C28:F28"/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08"/>
  <sheetViews>
    <sheetView topLeftCell="A55" workbookViewId="0">
      <selection activeCell="Q28" sqref="Q28"/>
    </sheetView>
  </sheetViews>
  <sheetFormatPr defaultRowHeight="15"/>
  <cols>
    <col min="1" max="1" width="40.7109375" customWidth="1"/>
    <col min="4" max="4" width="11.28515625" customWidth="1"/>
    <col min="5" max="5" width="9.28515625" customWidth="1"/>
  </cols>
  <sheetData>
    <row r="1" spans="1:3" ht="15.75">
      <c r="A1" s="113" t="s">
        <v>273</v>
      </c>
      <c r="B1" s="113"/>
      <c r="C1" s="113"/>
    </row>
    <row r="2" spans="1:3" ht="15.75">
      <c r="A2" s="48"/>
    </row>
    <row r="3" spans="1:3" ht="15.75">
      <c r="A3" s="85" t="s">
        <v>178</v>
      </c>
      <c r="B3" s="85" t="s">
        <v>179</v>
      </c>
      <c r="C3" s="85" t="s">
        <v>184</v>
      </c>
    </row>
    <row r="4" spans="1:3" ht="15.75">
      <c r="A4" s="114" t="s">
        <v>274</v>
      </c>
      <c r="B4" s="114"/>
      <c r="C4" s="114"/>
    </row>
    <row r="5" spans="1:3" ht="15.75">
      <c r="A5" s="87" t="s">
        <v>275</v>
      </c>
      <c r="B5" s="88"/>
      <c r="C5" s="88"/>
    </row>
    <row r="6" spans="1:3" ht="31.5">
      <c r="A6" s="87" t="s">
        <v>276</v>
      </c>
      <c r="B6" s="88"/>
      <c r="C6" s="88"/>
    </row>
    <row r="7" spans="1:3" ht="15.75">
      <c r="A7" s="114" t="s">
        <v>277</v>
      </c>
      <c r="B7" s="114"/>
      <c r="C7" s="114"/>
    </row>
    <row r="8" spans="1:3" ht="15.75">
      <c r="A8" s="87" t="s">
        <v>222</v>
      </c>
      <c r="B8" s="88"/>
      <c r="C8" s="88"/>
    </row>
    <row r="9" spans="1:3" ht="31.5">
      <c r="A9" s="87" t="s">
        <v>278</v>
      </c>
      <c r="B9" s="88"/>
      <c r="C9" s="88"/>
    </row>
    <row r="10" spans="1:3" ht="15.75">
      <c r="A10" s="114" t="s">
        <v>279</v>
      </c>
      <c r="B10" s="114"/>
      <c r="C10" s="114"/>
    </row>
    <row r="11" spans="1:3" ht="15.75">
      <c r="A11" s="87" t="s">
        <v>222</v>
      </c>
      <c r="B11" s="88"/>
      <c r="C11" s="88"/>
    </row>
    <row r="12" spans="1:3" ht="31.5">
      <c r="A12" s="87" t="s">
        <v>278</v>
      </c>
      <c r="B12" s="88"/>
      <c r="C12" s="88"/>
    </row>
    <row r="13" spans="1:3" ht="15.75">
      <c r="A13" s="114" t="s">
        <v>280</v>
      </c>
      <c r="B13" s="114"/>
      <c r="C13" s="114"/>
    </row>
    <row r="14" spans="1:3" ht="15.75">
      <c r="A14" s="87" t="s">
        <v>222</v>
      </c>
      <c r="B14" s="88"/>
      <c r="C14" s="88"/>
    </row>
    <row r="15" spans="1:3" ht="31.5">
      <c r="A15" s="87" t="s">
        <v>278</v>
      </c>
      <c r="B15" s="88"/>
      <c r="C15" s="88"/>
    </row>
    <row r="16" spans="1:3" ht="15.75">
      <c r="A16" s="114" t="s">
        <v>281</v>
      </c>
      <c r="B16" s="114"/>
      <c r="C16" s="114"/>
    </row>
    <row r="17" spans="1:11" ht="15.75">
      <c r="A17" s="87" t="s">
        <v>222</v>
      </c>
      <c r="B17" s="88"/>
      <c r="C17" s="88"/>
    </row>
    <row r="18" spans="1:11" ht="31.5">
      <c r="A18" s="87" t="s">
        <v>278</v>
      </c>
      <c r="B18" s="88"/>
      <c r="C18" s="88"/>
    </row>
    <row r="19" spans="1:11" ht="15.75">
      <c r="A19" s="153"/>
      <c r="B19" s="153"/>
      <c r="C19" s="153"/>
    </row>
    <row r="20" spans="1:11" ht="15.75">
      <c r="A20" s="88"/>
      <c r="B20" s="88"/>
      <c r="C20" s="88"/>
    </row>
    <row r="21" spans="1:11" ht="15.75">
      <c r="A21" s="88"/>
      <c r="B21" s="88"/>
      <c r="C21" s="88"/>
    </row>
    <row r="22" spans="1:11" ht="15.75">
      <c r="A22" s="114" t="s">
        <v>282</v>
      </c>
      <c r="B22" s="114"/>
      <c r="C22" s="114"/>
    </row>
    <row r="23" spans="1:11" ht="15.75">
      <c r="A23" s="87" t="s">
        <v>222</v>
      </c>
      <c r="B23" s="88"/>
      <c r="C23" s="88"/>
    </row>
    <row r="24" spans="1:11" ht="31.5">
      <c r="A24" s="87" t="s">
        <v>278</v>
      </c>
      <c r="B24" s="88"/>
      <c r="C24" s="88"/>
    </row>
    <row r="25" spans="1:11" ht="15.75">
      <c r="A25" s="72"/>
      <c r="B25" s="73"/>
      <c r="C25" s="73"/>
    </row>
    <row r="26" spans="1:11" ht="15.75">
      <c r="A26" s="113" t="s">
        <v>283</v>
      </c>
      <c r="B26" s="113"/>
      <c r="C26" s="113"/>
    </row>
    <row r="27" spans="1:11" ht="15.75">
      <c r="A27" s="48"/>
    </row>
    <row r="28" spans="1:11" ht="120">
      <c r="A28" s="95" t="s">
        <v>284</v>
      </c>
      <c r="B28" s="95" t="s">
        <v>285</v>
      </c>
      <c r="C28" s="20" t="s">
        <v>14</v>
      </c>
      <c r="D28" s="20" t="s">
        <v>19</v>
      </c>
      <c r="E28" s="20" t="s">
        <v>20</v>
      </c>
      <c r="F28" s="20" t="s">
        <v>21</v>
      </c>
      <c r="G28" s="20" t="s">
        <v>36</v>
      </c>
      <c r="H28" s="20" t="s">
        <v>22</v>
      </c>
      <c r="I28" s="20" t="s">
        <v>23</v>
      </c>
      <c r="J28" s="20" t="s">
        <v>24</v>
      </c>
      <c r="K28" s="20" t="s">
        <v>25</v>
      </c>
    </row>
    <row r="29" spans="1:11" ht="31.5">
      <c r="A29" s="96" t="s">
        <v>286</v>
      </c>
      <c r="B29" s="95" t="s">
        <v>287</v>
      </c>
      <c r="C29" s="95">
        <v>0.16600000000000001</v>
      </c>
      <c r="D29" s="98">
        <v>3.5760000000000001</v>
      </c>
      <c r="E29" s="98">
        <v>1.718</v>
      </c>
      <c r="F29" s="98">
        <v>1.29</v>
      </c>
      <c r="G29" s="98">
        <v>0.86</v>
      </c>
      <c r="H29" s="98">
        <v>2.6819999999999999</v>
      </c>
      <c r="I29" s="98">
        <v>0.68799999999999994</v>
      </c>
      <c r="J29" s="98">
        <v>2.6139999999999999</v>
      </c>
      <c r="K29" s="98">
        <v>0.43</v>
      </c>
    </row>
    <row r="30" spans="1:11" ht="15.75">
      <c r="A30" s="96" t="s">
        <v>288</v>
      </c>
      <c r="B30" s="95" t="s">
        <v>287</v>
      </c>
      <c r="C30" s="95"/>
      <c r="D30" s="98"/>
      <c r="E30" s="98"/>
      <c r="F30" s="98"/>
      <c r="G30" s="98"/>
      <c r="H30" s="98"/>
      <c r="I30" s="98"/>
      <c r="J30" s="98"/>
      <c r="K30" s="98"/>
    </row>
    <row r="31" spans="1:11" ht="15.75">
      <c r="A31" s="96" t="s">
        <v>289</v>
      </c>
      <c r="B31" s="95" t="s">
        <v>287</v>
      </c>
      <c r="C31" s="95"/>
      <c r="D31" s="98"/>
      <c r="E31" s="98"/>
      <c r="F31" s="98"/>
      <c r="G31" s="98"/>
      <c r="H31" s="98"/>
      <c r="I31" s="98"/>
      <c r="J31" s="98"/>
      <c r="K31" s="98"/>
    </row>
    <row r="32" spans="1:11" ht="31.5">
      <c r="A32" s="96" t="s">
        <v>290</v>
      </c>
      <c r="B32" s="95" t="s">
        <v>118</v>
      </c>
      <c r="C32" s="95"/>
      <c r="D32" s="98"/>
      <c r="E32" s="98"/>
      <c r="F32" s="98"/>
      <c r="G32" s="98"/>
      <c r="H32" s="98"/>
      <c r="I32" s="98"/>
      <c r="J32" s="98"/>
      <c r="K32" s="98"/>
    </row>
    <row r="33" spans="1:11" ht="15.75">
      <c r="A33" s="96" t="s">
        <v>291</v>
      </c>
      <c r="B33" s="95" t="s">
        <v>287</v>
      </c>
      <c r="C33" s="95">
        <v>0.16600000000000001</v>
      </c>
      <c r="D33" s="98">
        <v>3.5760000000000001</v>
      </c>
      <c r="E33" s="98">
        <v>1.718</v>
      </c>
      <c r="F33" s="98">
        <v>1.29</v>
      </c>
      <c r="G33" s="98">
        <v>0.86</v>
      </c>
      <c r="H33" s="98">
        <v>2.6819999999999999</v>
      </c>
      <c r="I33" s="98">
        <v>0.68799999999999994</v>
      </c>
      <c r="J33" s="98">
        <v>2.6139999999999999</v>
      </c>
      <c r="K33" s="98">
        <v>0.43</v>
      </c>
    </row>
    <row r="34" spans="1:11" ht="15.75">
      <c r="A34" s="96" t="s">
        <v>292</v>
      </c>
      <c r="B34" s="95" t="s">
        <v>287</v>
      </c>
      <c r="C34" s="95">
        <v>0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95">
        <v>0</v>
      </c>
      <c r="J34" s="95">
        <v>0</v>
      </c>
      <c r="K34" s="95">
        <v>0</v>
      </c>
    </row>
    <row r="35" spans="1:11" ht="15.75">
      <c r="A35" s="96" t="s">
        <v>293</v>
      </c>
      <c r="B35" s="95" t="s">
        <v>287</v>
      </c>
      <c r="C35" s="95">
        <v>3.0000000000000001E-3</v>
      </c>
      <c r="D35" s="98">
        <v>4.9000000000000002E-2</v>
      </c>
      <c r="E35" s="98">
        <v>0.05</v>
      </c>
      <c r="F35" s="98">
        <v>0.02</v>
      </c>
      <c r="G35" s="98">
        <v>2.7E-2</v>
      </c>
      <c r="H35" s="98">
        <v>7.0999999999999994E-2</v>
      </c>
      <c r="I35" s="98">
        <v>1.7999999999999999E-2</v>
      </c>
      <c r="J35" s="98">
        <v>0.05</v>
      </c>
      <c r="K35" s="98">
        <v>2.4E-2</v>
      </c>
    </row>
    <row r="36" spans="1:11" ht="15.75">
      <c r="A36" s="96" t="s">
        <v>294</v>
      </c>
      <c r="B36" s="95" t="s">
        <v>287</v>
      </c>
      <c r="C36" s="95"/>
      <c r="D36" s="98"/>
      <c r="E36" s="98"/>
      <c r="F36" s="98"/>
      <c r="G36" s="98"/>
      <c r="H36" s="98"/>
      <c r="I36" s="98"/>
      <c r="J36" s="98"/>
      <c r="K36" s="98"/>
    </row>
    <row r="37" spans="1:11" ht="31.5">
      <c r="A37" s="96" t="s">
        <v>295</v>
      </c>
      <c r="B37" s="95" t="s">
        <v>287</v>
      </c>
      <c r="C37" s="95"/>
      <c r="D37" s="98"/>
      <c r="E37" s="98"/>
      <c r="F37" s="98"/>
      <c r="G37" s="98"/>
      <c r="H37" s="98"/>
      <c r="I37" s="98"/>
      <c r="J37" s="98"/>
      <c r="K37" s="98"/>
    </row>
    <row r="38" spans="1:11" ht="15.75">
      <c r="A38" s="96" t="s">
        <v>296</v>
      </c>
      <c r="B38" s="95" t="s">
        <v>287</v>
      </c>
      <c r="C38" s="95">
        <v>3.5999999999999997E-2</v>
      </c>
      <c r="D38" s="98">
        <v>0.374</v>
      </c>
      <c r="E38" s="98">
        <v>0.38100000000000001</v>
      </c>
      <c r="F38" s="98">
        <v>0.154</v>
      </c>
      <c r="G38" s="98">
        <v>0.20699999999999999</v>
      </c>
      <c r="H38" s="98">
        <v>0.54200000000000004</v>
      </c>
      <c r="I38" s="98">
        <v>0.13900000000000001</v>
      </c>
      <c r="J38" s="98">
        <v>0.375</v>
      </c>
      <c r="K38" s="98">
        <v>0.188</v>
      </c>
    </row>
    <row r="39" spans="1:11" ht="15.75">
      <c r="A39" s="96" t="s">
        <v>297</v>
      </c>
      <c r="B39" s="95" t="s">
        <v>287</v>
      </c>
      <c r="C39" s="95"/>
      <c r="D39" s="98"/>
      <c r="E39" s="98"/>
      <c r="F39" s="98"/>
      <c r="G39" s="98"/>
      <c r="H39" s="98"/>
      <c r="I39" s="98"/>
      <c r="J39" s="98"/>
      <c r="K39" s="98"/>
    </row>
    <row r="40" spans="1:11" ht="15.75">
      <c r="A40" s="96" t="s">
        <v>298</v>
      </c>
      <c r="B40" s="95" t="s">
        <v>287</v>
      </c>
      <c r="C40" s="95"/>
      <c r="D40" s="98"/>
      <c r="E40" s="98"/>
      <c r="F40" s="98"/>
      <c r="G40" s="98"/>
      <c r="H40" s="98"/>
      <c r="I40" s="98"/>
      <c r="J40" s="98"/>
      <c r="K40" s="98"/>
    </row>
    <row r="41" spans="1:11" ht="31.5">
      <c r="A41" s="96" t="s">
        <v>299</v>
      </c>
      <c r="B41" s="95" t="s">
        <v>287</v>
      </c>
      <c r="C41" s="95">
        <f t="shared" ref="C41:K41" si="0">C30-C37+C33</f>
        <v>0.16600000000000001</v>
      </c>
      <c r="D41" s="95">
        <f t="shared" si="0"/>
        <v>3.5760000000000001</v>
      </c>
      <c r="E41" s="95">
        <f t="shared" si="0"/>
        <v>1.718</v>
      </c>
      <c r="F41" s="95">
        <f t="shared" si="0"/>
        <v>1.29</v>
      </c>
      <c r="G41" s="95">
        <f t="shared" si="0"/>
        <v>0.86</v>
      </c>
      <c r="H41" s="95">
        <f t="shared" si="0"/>
        <v>2.6819999999999999</v>
      </c>
      <c r="I41" s="95">
        <f t="shared" si="0"/>
        <v>0.68799999999999994</v>
      </c>
      <c r="J41" s="95">
        <f t="shared" si="0"/>
        <v>2.6139999999999999</v>
      </c>
      <c r="K41" s="95">
        <f t="shared" si="0"/>
        <v>0.43</v>
      </c>
    </row>
    <row r="42" spans="1:11" ht="31.5">
      <c r="A42" s="96" t="s">
        <v>300</v>
      </c>
      <c r="B42" s="97"/>
      <c r="C42" s="95"/>
      <c r="D42" s="98"/>
      <c r="E42" s="98"/>
      <c r="F42" s="98"/>
      <c r="G42" s="98"/>
      <c r="H42" s="98"/>
      <c r="I42" s="98"/>
      <c r="J42" s="98"/>
      <c r="K42" s="98"/>
    </row>
    <row r="43" spans="1:11" ht="15.75">
      <c r="A43" s="96" t="s">
        <v>301</v>
      </c>
      <c r="B43" s="95" t="s">
        <v>287</v>
      </c>
      <c r="C43" s="95"/>
      <c r="D43" s="98"/>
      <c r="E43" s="98"/>
      <c r="F43" s="98"/>
      <c r="G43" s="98"/>
      <c r="H43" s="98"/>
      <c r="I43" s="98"/>
      <c r="J43" s="98"/>
      <c r="K43" s="98"/>
    </row>
    <row r="44" spans="1:11" ht="15.75">
      <c r="A44" s="96" t="s">
        <v>302</v>
      </c>
      <c r="B44" s="97"/>
      <c r="C44" s="95"/>
      <c r="D44" s="98"/>
      <c r="E44" s="98"/>
      <c r="F44" s="98"/>
      <c r="G44" s="98"/>
      <c r="H44" s="98"/>
      <c r="I44" s="98"/>
      <c r="J44" s="98"/>
      <c r="K44" s="98"/>
    </row>
    <row r="45" spans="1:11" ht="31.5">
      <c r="A45" s="96" t="s">
        <v>303</v>
      </c>
      <c r="B45" s="95" t="s">
        <v>146</v>
      </c>
      <c r="C45" s="95"/>
      <c r="D45" s="98"/>
      <c r="E45" s="98"/>
      <c r="F45" s="98"/>
      <c r="G45" s="98"/>
      <c r="H45" s="98"/>
      <c r="I45" s="98"/>
      <c r="J45" s="98"/>
      <c r="K45" s="98"/>
    </row>
    <row r="46" spans="1:11" ht="31.5">
      <c r="A46" s="96" t="s">
        <v>304</v>
      </c>
      <c r="B46" s="95" t="s">
        <v>146</v>
      </c>
      <c r="C46" s="95"/>
      <c r="D46" s="98"/>
      <c r="E46" s="98"/>
      <c r="F46" s="98"/>
      <c r="G46" s="98"/>
      <c r="H46" s="98"/>
      <c r="I46" s="98"/>
      <c r="J46" s="98"/>
      <c r="K46" s="98"/>
    </row>
    <row r="47" spans="1:11" ht="31.5">
      <c r="A47" s="96" t="s">
        <v>305</v>
      </c>
      <c r="B47" s="95" t="s">
        <v>146</v>
      </c>
      <c r="C47" s="95"/>
      <c r="D47" s="98"/>
      <c r="E47" s="98"/>
      <c r="F47" s="98"/>
      <c r="G47" s="98"/>
      <c r="H47" s="98"/>
      <c r="I47" s="98"/>
      <c r="J47" s="98"/>
      <c r="K47" s="98"/>
    </row>
    <row r="48" spans="1:11" ht="31.5">
      <c r="A48" s="96" t="s">
        <v>306</v>
      </c>
      <c r="B48" s="95" t="s">
        <v>146</v>
      </c>
      <c r="C48" s="95"/>
      <c r="D48" s="98"/>
      <c r="E48" s="98"/>
      <c r="F48" s="98"/>
      <c r="G48" s="98"/>
      <c r="H48" s="98"/>
      <c r="I48" s="98"/>
      <c r="J48" s="98"/>
      <c r="K48" s="98"/>
    </row>
    <row r="49" spans="1:11" ht="15.75">
      <c r="A49" s="96" t="s">
        <v>307</v>
      </c>
      <c r="B49" s="95" t="s">
        <v>129</v>
      </c>
      <c r="C49" s="95"/>
      <c r="D49" s="98"/>
      <c r="E49" s="98"/>
      <c r="F49" s="98"/>
      <c r="G49" s="98"/>
      <c r="H49" s="98"/>
      <c r="I49" s="98"/>
      <c r="J49" s="98"/>
      <c r="K49" s="98"/>
    </row>
    <row r="50" spans="1:11" ht="31.5">
      <c r="A50" s="96" t="s">
        <v>308</v>
      </c>
      <c r="B50" s="95" t="s">
        <v>146</v>
      </c>
      <c r="C50" s="95">
        <v>140.49100000000001</v>
      </c>
      <c r="D50" s="98">
        <v>1308.2560000000001</v>
      </c>
      <c r="E50" s="98">
        <v>1272.9100000000001</v>
      </c>
      <c r="F50" s="98">
        <v>660.43</v>
      </c>
      <c r="G50" s="98">
        <v>966.18799999999999</v>
      </c>
      <c r="H50" s="98">
        <v>1818.115</v>
      </c>
      <c r="I50" s="98">
        <v>515.173</v>
      </c>
      <c r="J50" s="98">
        <v>1492.057</v>
      </c>
      <c r="K50" s="98">
        <v>483.51499999999999</v>
      </c>
    </row>
    <row r="51" spans="1:11" ht="31.5">
      <c r="A51" s="96" t="s">
        <v>309</v>
      </c>
      <c r="B51" s="95" t="s">
        <v>310</v>
      </c>
      <c r="C51" s="95">
        <v>27.1</v>
      </c>
      <c r="D51" s="98">
        <v>319.11</v>
      </c>
      <c r="E51" s="98">
        <v>239.6</v>
      </c>
      <c r="F51" s="98">
        <v>133.04</v>
      </c>
      <c r="G51" s="98">
        <v>197.52</v>
      </c>
      <c r="H51" s="98">
        <v>353.32</v>
      </c>
      <c r="I51" s="98">
        <v>98.7</v>
      </c>
      <c r="J51" s="98">
        <v>257.68</v>
      </c>
      <c r="K51" s="98">
        <v>97.89</v>
      </c>
    </row>
    <row r="52" spans="1:11" ht="31.5">
      <c r="A52" s="96" t="s">
        <v>311</v>
      </c>
      <c r="B52" s="95" t="s">
        <v>312</v>
      </c>
      <c r="C52" s="95">
        <f t="shared" ref="C52:K52" si="1">(C51/C50)*1000</f>
        <v>192.89491853570689</v>
      </c>
      <c r="D52" s="95">
        <f t="shared" si="1"/>
        <v>243.92015018467333</v>
      </c>
      <c r="E52" s="95">
        <f t="shared" si="1"/>
        <v>188.23011839014538</v>
      </c>
      <c r="F52" s="95">
        <f t="shared" si="1"/>
        <v>201.44451342307283</v>
      </c>
      <c r="G52" s="95">
        <f t="shared" si="1"/>
        <v>204.43226370023226</v>
      </c>
      <c r="H52" s="95">
        <f t="shared" si="1"/>
        <v>194.33314174295904</v>
      </c>
      <c r="I52" s="95">
        <f t="shared" si="1"/>
        <v>191.58612737856993</v>
      </c>
      <c r="J52" s="95">
        <f t="shared" si="1"/>
        <v>172.70117696575934</v>
      </c>
      <c r="K52" s="95">
        <f t="shared" si="1"/>
        <v>202.45493935038212</v>
      </c>
    </row>
    <row r="53" spans="1:11" ht="31.5">
      <c r="A53" s="96" t="s">
        <v>313</v>
      </c>
      <c r="B53" s="95" t="s">
        <v>129</v>
      </c>
      <c r="C53" s="95"/>
      <c r="D53" s="98"/>
      <c r="E53" s="98"/>
      <c r="F53" s="98"/>
      <c r="G53" s="98"/>
      <c r="H53" s="98"/>
      <c r="I53" s="98"/>
      <c r="J53" s="98"/>
      <c r="K53" s="98"/>
    </row>
    <row r="54" spans="1:11" ht="31.5">
      <c r="A54" s="96" t="s">
        <v>314</v>
      </c>
      <c r="B54" s="95" t="s">
        <v>146</v>
      </c>
      <c r="C54" s="95"/>
      <c r="D54" s="98"/>
      <c r="E54" s="98"/>
      <c r="F54" s="98"/>
      <c r="G54" s="98"/>
      <c r="H54" s="98"/>
      <c r="I54" s="98"/>
      <c r="J54" s="98"/>
      <c r="K54" s="98"/>
    </row>
    <row r="55" spans="1:11" ht="15.75">
      <c r="A55" s="96" t="s">
        <v>315</v>
      </c>
      <c r="B55" s="95" t="s">
        <v>129</v>
      </c>
      <c r="C55" s="95"/>
      <c r="D55" s="98"/>
      <c r="E55" s="98"/>
      <c r="F55" s="98"/>
      <c r="G55" s="98"/>
      <c r="H55" s="98"/>
      <c r="I55" s="98"/>
      <c r="J55" s="98"/>
      <c r="K55" s="98"/>
    </row>
    <row r="56" spans="1:11" ht="31.5">
      <c r="A56" s="96" t="s">
        <v>316</v>
      </c>
      <c r="B56" s="95" t="s">
        <v>129</v>
      </c>
      <c r="C56" s="95"/>
      <c r="D56" s="98"/>
      <c r="E56" s="98"/>
      <c r="F56" s="98"/>
      <c r="G56" s="98"/>
      <c r="H56" s="98"/>
      <c r="I56" s="98"/>
      <c r="J56" s="98"/>
      <c r="K56" s="98"/>
    </row>
    <row r="57" spans="1:11" ht="31.5">
      <c r="A57" s="96" t="s">
        <v>317</v>
      </c>
      <c r="B57" s="97"/>
      <c r="C57" s="95"/>
      <c r="D57" s="98"/>
      <c r="E57" s="98"/>
      <c r="F57" s="98"/>
      <c r="G57" s="98"/>
      <c r="H57" s="98"/>
      <c r="I57" s="98"/>
      <c r="J57" s="98"/>
      <c r="K57" s="98"/>
    </row>
    <row r="58" spans="1:11" ht="31.5">
      <c r="A58" s="96" t="s">
        <v>318</v>
      </c>
      <c r="B58" s="95" t="s">
        <v>155</v>
      </c>
      <c r="C58" s="99">
        <f>'Приложение 47 на 2025год'!C58*1.03</f>
        <v>45.289821000000003</v>
      </c>
      <c r="D58" s="99">
        <f>'Приложение 47 на 2025год'!D58*1.03</f>
        <v>1219.6106400000001</v>
      </c>
      <c r="E58" s="99">
        <f>'Приложение 47 на 2025год'!E58*1.03</f>
        <v>58.020620999999998</v>
      </c>
      <c r="F58" s="99">
        <f>'Приложение 47 на 2025год'!F58*1.03</f>
        <v>1170.989593</v>
      </c>
      <c r="G58" s="99">
        <f>'Приложение 47 на 2025год'!G58*1.03</f>
        <v>28.591255000000004</v>
      </c>
      <c r="H58" s="99">
        <f>'Приложение 47 на 2025год'!H58*1.03</f>
        <v>1157.5479899999998</v>
      </c>
      <c r="I58" s="99">
        <f>'Приложение 47 на 2025год'!I58*1.03</f>
        <v>337.53594400000003</v>
      </c>
      <c r="J58" s="99">
        <f>'Приложение 47 на 2025год'!J58*1.03</f>
        <v>990.50928499999998</v>
      </c>
      <c r="K58" s="99">
        <f>'Приложение 47 на 2025год'!K58*1.03</f>
        <v>859.53057100000012</v>
      </c>
    </row>
    <row r="59" spans="1:11" ht="31.5">
      <c r="A59" s="96" t="s">
        <v>319</v>
      </c>
      <c r="B59" s="95" t="s">
        <v>155</v>
      </c>
      <c r="C59" s="95"/>
      <c r="D59" s="98"/>
      <c r="E59" s="98"/>
      <c r="F59" s="98"/>
      <c r="G59" s="98"/>
      <c r="H59" s="98"/>
      <c r="I59" s="98"/>
      <c r="J59" s="98"/>
      <c r="K59" s="98"/>
    </row>
    <row r="60" spans="1:11" ht="31.5">
      <c r="A60" s="96" t="s">
        <v>320</v>
      </c>
      <c r="B60" s="95" t="s">
        <v>155</v>
      </c>
      <c r="C60" s="95"/>
      <c r="D60" s="98"/>
      <c r="E60" s="98"/>
      <c r="F60" s="98"/>
      <c r="G60" s="98"/>
      <c r="H60" s="98"/>
      <c r="I60" s="98"/>
      <c r="J60" s="98"/>
      <c r="K60" s="98"/>
    </row>
    <row r="61" spans="1:11" ht="31.5">
      <c r="A61" s="96" t="s">
        <v>321</v>
      </c>
      <c r="B61" s="95" t="s">
        <v>155</v>
      </c>
      <c r="C61" s="95"/>
      <c r="D61" s="98"/>
      <c r="E61" s="98"/>
      <c r="F61" s="98"/>
      <c r="G61" s="98"/>
      <c r="H61" s="98"/>
      <c r="I61" s="98"/>
      <c r="J61" s="98"/>
      <c r="K61" s="98"/>
    </row>
    <row r="62" spans="1:11" ht="31.5">
      <c r="A62" s="96" t="s">
        <v>322</v>
      </c>
      <c r="B62" s="95" t="s">
        <v>155</v>
      </c>
      <c r="C62" s="99">
        <f>'Приложение 47 на 2025год'!C62*1.03</f>
        <v>0</v>
      </c>
      <c r="D62" s="99">
        <f>'Приложение 47 на 2025год'!D62*1.03</f>
        <v>3.5540150000000006</v>
      </c>
      <c r="E62" s="99">
        <f>'Приложение 47 на 2025год'!E62*1.03</f>
        <v>3.119046</v>
      </c>
      <c r="F62" s="99">
        <f>'Приложение 47 на 2025год'!F62*1.03</f>
        <v>1.6125680000000002</v>
      </c>
      <c r="G62" s="99">
        <f>'Приложение 47 на 2025год'!G62*1.03</f>
        <v>1.2942979999999999</v>
      </c>
      <c r="H62" s="99">
        <f>'Приложение 47 на 2025год'!H62*1.03</f>
        <v>1.2624710000000001</v>
      </c>
      <c r="I62" s="99">
        <f>'Приложение 47 на 2025год'!I62*1.03</f>
        <v>0.26522499999999999</v>
      </c>
      <c r="J62" s="99">
        <f>'Приложение 47 на 2025год'!J62*1.03</f>
        <v>83.577702000000002</v>
      </c>
      <c r="K62" s="99">
        <f>'Приложение 47 на 2025год'!K62*1.03</f>
        <v>1.1882080000000002</v>
      </c>
    </row>
    <row r="63" spans="1:11" ht="31.5">
      <c r="A63" s="96" t="s">
        <v>323</v>
      </c>
      <c r="B63" s="95" t="s">
        <v>155</v>
      </c>
      <c r="C63" s="95"/>
      <c r="D63" s="98"/>
      <c r="E63" s="98"/>
      <c r="F63" s="98"/>
      <c r="G63" s="98"/>
      <c r="H63" s="98"/>
      <c r="I63" s="98"/>
      <c r="J63" s="98"/>
      <c r="K63" s="98"/>
    </row>
    <row r="64" spans="1:11" ht="31.5">
      <c r="A64" s="96" t="s">
        <v>324</v>
      </c>
      <c r="B64" s="95" t="s">
        <v>155</v>
      </c>
      <c r="C64" s="95"/>
      <c r="D64" s="98"/>
      <c r="E64" s="98"/>
      <c r="F64" s="98"/>
      <c r="G64" s="98"/>
      <c r="H64" s="98"/>
      <c r="I64" s="98"/>
      <c r="J64" s="98"/>
      <c r="K64" s="98"/>
    </row>
    <row r="65" spans="1:11" ht="31.5">
      <c r="A65" s="96" t="s">
        <v>325</v>
      </c>
      <c r="B65" s="95" t="s">
        <v>326</v>
      </c>
      <c r="C65" s="99">
        <f>'Приложение 47 на 2025год'!C65*1.03</f>
        <v>0</v>
      </c>
      <c r="D65" s="99">
        <f>'Приложение 47 на 2025год'!D65*1.03</f>
        <v>0</v>
      </c>
      <c r="E65" s="99">
        <f>'Приложение 47 на 2025год'!E65*1.03</f>
        <v>0</v>
      </c>
      <c r="F65" s="99">
        <f>'Приложение 47 на 2025год'!F65*1.03</f>
        <v>160.35503500000002</v>
      </c>
      <c r="G65" s="99">
        <f>'Приложение 47 на 2025год'!G65*1.03</f>
        <v>0</v>
      </c>
      <c r="H65" s="99">
        <f>'Приложение 47 на 2025год'!H65*1.03</f>
        <v>825.80455999999992</v>
      </c>
      <c r="I65" s="99">
        <f>'Приложение 47 на 2025год'!I65*1.03</f>
        <v>0</v>
      </c>
      <c r="J65" s="99">
        <f>'Приложение 47 на 2025год'!J65*1.03</f>
        <v>0</v>
      </c>
      <c r="K65" s="99">
        <f>'Приложение 47 на 2025год'!K65*1.03</f>
        <v>501.8057</v>
      </c>
    </row>
    <row r="66" spans="1:11" ht="31.5">
      <c r="A66" s="96" t="s">
        <v>327</v>
      </c>
      <c r="B66" s="95" t="s">
        <v>155</v>
      </c>
      <c r="C66" s="95"/>
      <c r="D66" s="98"/>
      <c r="E66" s="98"/>
      <c r="F66" s="98"/>
      <c r="G66" s="98"/>
      <c r="H66" s="98"/>
      <c r="I66" s="98"/>
      <c r="J66" s="98"/>
      <c r="K66" s="98"/>
    </row>
    <row r="67" spans="1:11" ht="31.5">
      <c r="A67" s="96" t="s">
        <v>328</v>
      </c>
      <c r="B67" s="95" t="s">
        <v>155</v>
      </c>
      <c r="C67" s="95"/>
      <c r="D67" s="98"/>
      <c r="E67" s="98"/>
      <c r="F67" s="98"/>
      <c r="G67" s="98"/>
      <c r="H67" s="98"/>
      <c r="I67" s="98"/>
      <c r="J67" s="98"/>
      <c r="K67" s="98"/>
    </row>
    <row r="68" spans="1:11" ht="31.5">
      <c r="A68" s="96" t="s">
        <v>329</v>
      </c>
      <c r="B68" s="95" t="s">
        <v>155</v>
      </c>
      <c r="C68" s="95"/>
      <c r="D68" s="98"/>
      <c r="E68" s="98"/>
      <c r="F68" s="98"/>
      <c r="G68" s="98"/>
      <c r="H68" s="98"/>
      <c r="I68" s="98"/>
      <c r="J68" s="98"/>
      <c r="K68" s="98"/>
    </row>
    <row r="69" spans="1:11" ht="31.5">
      <c r="A69" s="96" t="s">
        <v>330</v>
      </c>
      <c r="B69" s="95" t="s">
        <v>155</v>
      </c>
      <c r="C69" s="95"/>
      <c r="D69" s="98"/>
      <c r="E69" s="98"/>
      <c r="F69" s="98"/>
      <c r="G69" s="98"/>
      <c r="H69" s="98"/>
      <c r="I69" s="98"/>
      <c r="J69" s="98"/>
      <c r="K69" s="98"/>
    </row>
    <row r="70" spans="1:11" ht="31.5">
      <c r="A70" s="96" t="s">
        <v>331</v>
      </c>
      <c r="B70" s="95" t="s">
        <v>155</v>
      </c>
      <c r="C70" s="81">
        <f>'Приложение 47 на 2025год'!C70*1.03</f>
        <v>179.52549800000003</v>
      </c>
      <c r="D70" s="81">
        <f>'Приложение 47 на 2025год'!D70*1.03</f>
        <v>2113.3446269999999</v>
      </c>
      <c r="E70" s="81">
        <f>'Приложение 47 на 2025год'!E70*1.03</f>
        <v>1586.6820399999999</v>
      </c>
      <c r="F70" s="81">
        <f>'Приложение 47 на 2025год'!F70*1.03</f>
        <v>881.17293100000006</v>
      </c>
      <c r="G70" s="81">
        <f>'Приложение 47 на 2025год'!G70*1.03</f>
        <v>1308.3124890000001</v>
      </c>
      <c r="H70" s="81">
        <f>'Приложение 47 на 2025год'!H70*1.03</f>
        <v>2340.1332200000002</v>
      </c>
      <c r="I70" s="81">
        <f>'Приложение 47 на 2025год'!I70*1.03</f>
        <v>653.7159710000002</v>
      </c>
      <c r="J70" s="81">
        <f>'Приложение 47 на 2025год'!J70*1.03</f>
        <v>1752.543146</v>
      </c>
      <c r="K70" s="81">
        <f>'Приложение 47 на 2025год'!K70*1.03</f>
        <v>649.44054400000005</v>
      </c>
    </row>
    <row r="71" spans="1:11" ht="31.5">
      <c r="A71" s="96" t="s">
        <v>332</v>
      </c>
      <c r="B71" s="95" t="s">
        <v>155</v>
      </c>
      <c r="C71" s="95"/>
      <c r="D71" s="100"/>
      <c r="E71" s="100"/>
      <c r="F71" s="100"/>
      <c r="G71" s="100"/>
      <c r="H71" s="100"/>
      <c r="I71" s="100"/>
      <c r="J71" s="100"/>
      <c r="K71" s="100"/>
    </row>
    <row r="72" spans="1:11" ht="31.5">
      <c r="A72" s="96" t="s">
        <v>333</v>
      </c>
      <c r="B72" s="95" t="s">
        <v>155</v>
      </c>
      <c r="C72" s="81">
        <f>'Приложение 47 на 2025год'!C72*1.03</f>
        <v>29.567283000000003</v>
      </c>
      <c r="D72" s="81">
        <f>'Приложение 47 на 2025год'!D72*1.03</f>
        <v>1081.301107</v>
      </c>
      <c r="E72" s="81">
        <f>'Приложение 47 на 2025год'!E72*1.03</f>
        <v>527.88262199999997</v>
      </c>
      <c r="F72" s="81">
        <f>'Приложение 47 на 2025год'!F72*1.03</f>
        <v>550.70258100000012</v>
      </c>
      <c r="G72" s="81">
        <f>'Приложение 47 на 2025год'!G72*1.03</f>
        <v>298.00681000000003</v>
      </c>
      <c r="H72" s="81">
        <f>'Приложение 47 на 2025год'!H72*1.03</f>
        <v>553.17447800000002</v>
      </c>
      <c r="I72" s="81">
        <f>'Приложение 47 на 2025год'!I72*1.03</f>
        <v>184.60720900000001</v>
      </c>
      <c r="J72" s="81">
        <f>'Приложение 47 на 2025год'!J72*1.03</f>
        <v>408.202493</v>
      </c>
      <c r="K72" s="81">
        <f>'Приложение 47 на 2025год'!K72*1.03</f>
        <v>177.22334500000002</v>
      </c>
    </row>
    <row r="73" spans="1:11" ht="31.5">
      <c r="A73" s="96" t="s">
        <v>334</v>
      </c>
      <c r="B73" s="95" t="s">
        <v>155</v>
      </c>
      <c r="C73" s="95"/>
      <c r="D73" s="98"/>
      <c r="E73" s="98"/>
      <c r="F73" s="98"/>
      <c r="G73" s="98"/>
      <c r="H73" s="98"/>
      <c r="I73" s="98"/>
      <c r="J73" s="98"/>
      <c r="K73" s="98"/>
    </row>
    <row r="74" spans="1:11" ht="31.5">
      <c r="A74" s="96" t="s">
        <v>335</v>
      </c>
      <c r="B74" s="95" t="s">
        <v>155</v>
      </c>
      <c r="C74" s="95"/>
      <c r="D74" s="98"/>
      <c r="E74" s="98"/>
      <c r="F74" s="98"/>
      <c r="G74" s="98"/>
      <c r="H74" s="98"/>
      <c r="I74" s="98"/>
      <c r="J74" s="98"/>
      <c r="K74" s="98"/>
    </row>
    <row r="75" spans="1:11" ht="31.5">
      <c r="A75" s="96" t="s">
        <v>336</v>
      </c>
      <c r="B75" s="95" t="s">
        <v>155</v>
      </c>
      <c r="C75" s="81">
        <f>'Приложение 47 на 2025год'!C75*1.03</f>
        <v>385.19157200000001</v>
      </c>
      <c r="D75" s="81">
        <f>'Приложение 47 на 2025год'!D75*1.03</f>
        <v>850.49170300000003</v>
      </c>
      <c r="E75" s="81">
        <f>'Приложение 47 на 2025год'!E75*1.03</f>
        <v>738.07873900000004</v>
      </c>
      <c r="F75" s="81">
        <f>'Приложение 47 на 2025год'!F75*1.03</f>
        <v>678.13788899999997</v>
      </c>
      <c r="G75" s="81">
        <f>'Приложение 47 на 2025год'!G75*1.03</f>
        <v>587.43093900000008</v>
      </c>
      <c r="H75" s="81">
        <f>'Приложение 47 на 2025год'!H75*1.03</f>
        <v>516.08541400000001</v>
      </c>
      <c r="I75" s="81">
        <f>'Приложение 47 на 2025год'!I75*1.03</f>
        <v>521.94158200000004</v>
      </c>
      <c r="J75" s="81">
        <f>'Приложение 47 на 2025год'!J75*1.03</f>
        <v>1074.7977900000001</v>
      </c>
      <c r="K75" s="81">
        <f>'Приложение 47 на 2025год'!K75*1.03</f>
        <v>516.08541400000001</v>
      </c>
    </row>
    <row r="76" spans="1:11" ht="31.5">
      <c r="A76" s="96" t="s">
        <v>337</v>
      </c>
      <c r="B76" s="95" t="s">
        <v>155</v>
      </c>
      <c r="C76" s="81">
        <f>'Приложение 47 на 2025год'!C76*1.03</f>
        <v>116.32768500000002</v>
      </c>
      <c r="D76" s="81">
        <f>'Приложение 47 на 2025год'!D76*1.03</f>
        <v>256.85449900000003</v>
      </c>
      <c r="E76" s="81">
        <f>'Приложение 47 на 2025год'!E76*1.03</f>
        <v>222.89509000000001</v>
      </c>
      <c r="F76" s="81">
        <f>'Приложение 47 на 2025год'!F76*1.03</f>
        <v>204.95527100000001</v>
      </c>
      <c r="G76" s="81">
        <f>'Приложение 47 на 2025год'!G76*1.03</f>
        <v>177.40369800000002</v>
      </c>
      <c r="H76" s="81">
        <f>'Приложение 47 на 2025год'!H76*1.03</f>
        <v>155.856819</v>
      </c>
      <c r="I76" s="81">
        <f>'Приложение 47 на 2025год'!I76*1.03</f>
        <v>157.62852200000003</v>
      </c>
      <c r="J76" s="81">
        <f>'Приложение 47 на 2025год'!J76*1.03</f>
        <v>324.59296399999999</v>
      </c>
      <c r="K76" s="81">
        <f>'Приложение 47 на 2025год'!K76*1.03</f>
        <v>155.856819</v>
      </c>
    </row>
    <row r="77" spans="1:11" ht="31.5">
      <c r="A77" s="96" t="s">
        <v>338</v>
      </c>
      <c r="B77" s="95" t="s">
        <v>155</v>
      </c>
      <c r="C77" s="95">
        <v>103.81</v>
      </c>
      <c r="D77" s="98">
        <v>887.09</v>
      </c>
      <c r="E77" s="98">
        <v>15.34</v>
      </c>
      <c r="F77" s="98">
        <v>27.33</v>
      </c>
      <c r="G77" s="98">
        <v>185.8</v>
      </c>
      <c r="H77" s="98">
        <v>12.33</v>
      </c>
      <c r="I77" s="98">
        <v>228.06</v>
      </c>
      <c r="J77" s="98">
        <v>218.93</v>
      </c>
      <c r="K77" s="98">
        <v>172.53</v>
      </c>
    </row>
    <row r="78" spans="1:11" ht="31.5">
      <c r="A78" s="96" t="s">
        <v>339</v>
      </c>
      <c r="B78" s="95" t="s">
        <v>155</v>
      </c>
      <c r="C78" s="95"/>
      <c r="D78" s="98"/>
      <c r="E78" s="98"/>
      <c r="F78" s="98"/>
      <c r="G78" s="98"/>
      <c r="H78" s="98"/>
      <c r="I78" s="98"/>
      <c r="J78" s="98"/>
      <c r="K78" s="98"/>
    </row>
    <row r="79" spans="1:11" ht="31.5">
      <c r="A79" s="96" t="s">
        <v>340</v>
      </c>
      <c r="B79" s="95" t="s">
        <v>155</v>
      </c>
      <c r="C79" s="95"/>
      <c r="D79" s="98"/>
      <c r="E79" s="98"/>
      <c r="F79" s="98"/>
      <c r="G79" s="98"/>
      <c r="H79" s="98"/>
      <c r="I79" s="98"/>
      <c r="J79" s="98"/>
      <c r="K79" s="98"/>
    </row>
    <row r="80" spans="1:11" ht="31.5">
      <c r="A80" s="96" t="s">
        <v>341</v>
      </c>
      <c r="B80" s="95" t="s">
        <v>155</v>
      </c>
      <c r="C80" s="81"/>
      <c r="D80" s="81"/>
      <c r="E80" s="81"/>
      <c r="F80" s="81"/>
      <c r="G80" s="81"/>
      <c r="H80" s="81"/>
      <c r="I80" s="81"/>
      <c r="J80" s="81"/>
      <c r="K80" s="81"/>
    </row>
    <row r="81" spans="1:11" ht="31.5">
      <c r="A81" s="96" t="s">
        <v>342</v>
      </c>
      <c r="B81" s="95" t="s">
        <v>155</v>
      </c>
      <c r="C81" s="81"/>
      <c r="D81" s="81"/>
      <c r="E81" s="81"/>
      <c r="F81" s="81"/>
      <c r="G81" s="81"/>
      <c r="H81" s="81"/>
      <c r="I81" s="81"/>
      <c r="J81" s="81"/>
      <c r="K81" s="81"/>
    </row>
    <row r="82" spans="1:11" ht="31.5">
      <c r="A82" s="96" t="s">
        <v>343</v>
      </c>
      <c r="B82" s="95" t="s">
        <v>155</v>
      </c>
      <c r="C82" s="95"/>
      <c r="D82" s="98"/>
      <c r="E82" s="98"/>
      <c r="F82" s="98"/>
      <c r="G82" s="98"/>
      <c r="H82" s="98"/>
      <c r="I82" s="98"/>
      <c r="J82" s="98"/>
      <c r="K82" s="98"/>
    </row>
    <row r="83" spans="1:11" ht="31.5">
      <c r="A83" s="96" t="s">
        <v>344</v>
      </c>
      <c r="B83" s="95" t="s">
        <v>155</v>
      </c>
      <c r="C83" s="95"/>
      <c r="D83" s="98"/>
      <c r="E83" s="98"/>
      <c r="F83" s="98"/>
      <c r="G83" s="98"/>
      <c r="H83" s="98"/>
      <c r="I83" s="98"/>
      <c r="J83" s="98"/>
      <c r="K83" s="98"/>
    </row>
    <row r="84" spans="1:11" ht="47.25">
      <c r="A84" s="96" t="s">
        <v>345</v>
      </c>
      <c r="B84" s="95" t="s">
        <v>155</v>
      </c>
      <c r="C84" s="99">
        <f>'Приложение 47 на 2025год'!C84*1.03</f>
        <v>5.5591160000000004</v>
      </c>
      <c r="D84" s="99">
        <f>'Приложение 47 на 2025год'!D84*1.03</f>
        <v>43.698470999999998</v>
      </c>
      <c r="E84" s="99">
        <f>'Приложение 47 на 2025год'!E84*1.03</f>
        <v>42.520872000000004</v>
      </c>
      <c r="F84" s="99">
        <f>'Приложение 47 на 2025год'!F84*1.03</f>
        <v>22.056110999999998</v>
      </c>
      <c r="G84" s="99">
        <f>'Приложение 47 на 2025год'!G84*1.03</f>
        <v>32.272578000000003</v>
      </c>
      <c r="H84" s="99">
        <f>'Приложение 47 на 2025год'!H84*1.03</f>
        <v>60.736525</v>
      </c>
      <c r="I84" s="99">
        <f>'Приложение 47 на 2025год'!I84*1.03</f>
        <v>17.207797999999997</v>
      </c>
      <c r="J84" s="99">
        <f>'Приложение 47 на 2025год'!J84*1.03</f>
        <v>50.657975000000008</v>
      </c>
      <c r="K84" s="99">
        <f>'Приложение 47 на 2025год'!K84*1.03</f>
        <v>16.146898</v>
      </c>
    </row>
    <row r="85" spans="1:11" ht="31.5">
      <c r="A85" s="96" t="s">
        <v>346</v>
      </c>
      <c r="B85" s="95" t="s">
        <v>155</v>
      </c>
      <c r="C85" s="95"/>
      <c r="D85" s="98"/>
      <c r="E85" s="98"/>
      <c r="F85" s="98"/>
      <c r="G85" s="98"/>
      <c r="H85" s="98"/>
      <c r="I85" s="98"/>
      <c r="J85" s="98"/>
      <c r="K85" s="98"/>
    </row>
    <row r="86" spans="1:11" ht="31.5">
      <c r="A86" s="96" t="s">
        <v>347</v>
      </c>
      <c r="B86" s="95" t="s">
        <v>155</v>
      </c>
      <c r="C86" s="95"/>
      <c r="D86" s="98"/>
      <c r="E86" s="98"/>
      <c r="F86" s="98"/>
      <c r="G86" s="98"/>
      <c r="H86" s="98"/>
      <c r="I86" s="98"/>
      <c r="J86" s="98"/>
      <c r="K86" s="98"/>
    </row>
    <row r="87" spans="1:11" ht="31.5">
      <c r="A87" s="96" t="s">
        <v>348</v>
      </c>
      <c r="B87" s="95" t="s">
        <v>155</v>
      </c>
      <c r="C87" s="95"/>
      <c r="D87" s="95"/>
      <c r="E87" s="95"/>
      <c r="F87" s="95"/>
      <c r="G87" s="95"/>
      <c r="H87" s="95"/>
      <c r="I87" s="95"/>
      <c r="J87" s="95"/>
      <c r="K87" s="95"/>
    </row>
    <row r="88" spans="1:11" ht="47.25">
      <c r="A88" s="96" t="s">
        <v>349</v>
      </c>
      <c r="B88" s="95" t="s">
        <v>155</v>
      </c>
      <c r="C88" s="98">
        <f>'Приложение 47 на 2025год'!C88*1.03</f>
        <v>77.222911000000011</v>
      </c>
      <c r="D88" s="98">
        <f>'Приложение 47 на 2025год'!D88*1.03</f>
        <v>253.332311</v>
      </c>
      <c r="E88" s="98">
        <f>'Приложение 47 на 2025год'!E88*1.03</f>
        <v>253.332311</v>
      </c>
      <c r="F88" s="98">
        <f>'Приложение 47 на 2025год'!F88*1.03</f>
        <v>253.332311</v>
      </c>
      <c r="G88" s="98">
        <f>'Приложение 47 на 2025год'!G88*1.03</f>
        <v>253.332311</v>
      </c>
      <c r="H88" s="98">
        <f>'Приложение 47 на 2025год'!H88*1.03</f>
        <v>253.332311</v>
      </c>
      <c r="I88" s="98">
        <f>'Приложение 47 на 2025год'!I88*1.03</f>
        <v>253.332311</v>
      </c>
      <c r="J88" s="98">
        <f>'Приложение 47 на 2025год'!J88*1.03</f>
        <v>253.332311</v>
      </c>
      <c r="K88" s="98">
        <f>'Приложение 47 на 2025год'!K88*1.03</f>
        <v>253.332311</v>
      </c>
    </row>
    <row r="89" spans="1:11" ht="31.5">
      <c r="A89" s="96" t="s">
        <v>350</v>
      </c>
      <c r="B89" s="95" t="s">
        <v>155</v>
      </c>
      <c r="C89" s="95"/>
      <c r="D89" s="98"/>
      <c r="E89" s="98"/>
      <c r="F89" s="98"/>
      <c r="G89" s="98"/>
      <c r="H89" s="98"/>
      <c r="I89" s="98"/>
      <c r="J89" s="98"/>
      <c r="K89" s="98"/>
    </row>
    <row r="90" spans="1:11" ht="31.5">
      <c r="A90" s="96" t="s">
        <v>351</v>
      </c>
      <c r="B90" s="95" t="s">
        <v>155</v>
      </c>
      <c r="C90" s="81">
        <f t="shared" ref="C90:K90" si="2">C58+C62+C65+C70+C72+C75+C76+C77+C84+C88+C89</f>
        <v>942.49388599999997</v>
      </c>
      <c r="D90" s="81">
        <f t="shared" si="2"/>
        <v>6709.2773729999999</v>
      </c>
      <c r="E90" s="81">
        <f t="shared" si="2"/>
        <v>3447.871341</v>
      </c>
      <c r="F90" s="81">
        <f t="shared" si="2"/>
        <v>3950.6442900000002</v>
      </c>
      <c r="G90" s="81">
        <f t="shared" si="2"/>
        <v>2872.4443780000011</v>
      </c>
      <c r="H90" s="81">
        <f t="shared" si="2"/>
        <v>5876.2637879999993</v>
      </c>
      <c r="I90" s="81">
        <f t="shared" si="2"/>
        <v>2354.294562</v>
      </c>
      <c r="J90" s="81">
        <f t="shared" si="2"/>
        <v>5157.1436660000008</v>
      </c>
      <c r="K90" s="81">
        <f t="shared" si="2"/>
        <v>3303.1398100000006</v>
      </c>
    </row>
    <row r="91" spans="1:11" ht="31.5">
      <c r="A91" s="96" t="s">
        <v>352</v>
      </c>
      <c r="B91" s="95" t="s">
        <v>155</v>
      </c>
      <c r="C91" s="95"/>
      <c r="D91" s="98"/>
      <c r="E91" s="98"/>
      <c r="F91" s="98"/>
      <c r="G91" s="98"/>
      <c r="H91" s="98"/>
      <c r="I91" s="98"/>
      <c r="J91" s="98"/>
      <c r="K91" s="98"/>
    </row>
    <row r="92" spans="1:11" ht="31.5">
      <c r="A92" s="96" t="s">
        <v>353</v>
      </c>
      <c r="B92" s="95" t="s">
        <v>155</v>
      </c>
      <c r="C92" s="95"/>
      <c r="D92" s="98"/>
      <c r="E92" s="98"/>
      <c r="F92" s="98"/>
      <c r="G92" s="98"/>
      <c r="H92" s="98"/>
      <c r="I92" s="98"/>
      <c r="J92" s="98"/>
      <c r="K92" s="98"/>
    </row>
    <row r="93" spans="1:11" ht="31.5">
      <c r="A93" s="96" t="s">
        <v>354</v>
      </c>
      <c r="B93" s="95" t="s">
        <v>155</v>
      </c>
      <c r="C93" s="95"/>
      <c r="D93" s="98"/>
      <c r="E93" s="98"/>
      <c r="F93" s="98"/>
      <c r="G93" s="98"/>
      <c r="H93" s="98"/>
      <c r="I93" s="98"/>
      <c r="J93" s="98"/>
      <c r="K93" s="98"/>
    </row>
    <row r="94" spans="1:11" ht="31.5">
      <c r="A94" s="96" t="s">
        <v>355</v>
      </c>
      <c r="B94" s="95" t="s">
        <v>155</v>
      </c>
      <c r="C94" s="95"/>
      <c r="D94" s="98"/>
      <c r="E94" s="98"/>
      <c r="F94" s="98"/>
      <c r="G94" s="98"/>
      <c r="H94" s="98"/>
      <c r="I94" s="98"/>
      <c r="J94" s="98"/>
      <c r="K94" s="98"/>
    </row>
    <row r="95" spans="1:11" ht="31.5">
      <c r="A95" s="96" t="s">
        <v>356</v>
      </c>
      <c r="B95" s="95" t="s">
        <v>155</v>
      </c>
      <c r="C95" s="95"/>
      <c r="D95" s="98"/>
      <c r="E95" s="98"/>
      <c r="F95" s="98"/>
      <c r="G95" s="98"/>
      <c r="H95" s="98"/>
      <c r="I95" s="98"/>
      <c r="J95" s="98"/>
      <c r="K95" s="98"/>
    </row>
    <row r="96" spans="1:11" ht="31.5">
      <c r="A96" s="96" t="s">
        <v>357</v>
      </c>
      <c r="B96" s="95" t="s">
        <v>155</v>
      </c>
      <c r="C96" s="95"/>
      <c r="D96" s="98"/>
      <c r="E96" s="98"/>
      <c r="F96" s="98"/>
      <c r="G96" s="98"/>
      <c r="H96" s="98"/>
      <c r="I96" s="98"/>
      <c r="J96" s="98"/>
      <c r="K96" s="98"/>
    </row>
    <row r="97" spans="1:11" ht="31.5">
      <c r="A97" s="96" t="s">
        <v>358</v>
      </c>
      <c r="B97" s="95" t="s">
        <v>155</v>
      </c>
      <c r="C97" s="99">
        <f>'Приложение 47 на 2025год'!C97*1.03</f>
        <v>2.1748449999999999</v>
      </c>
      <c r="D97" s="99">
        <f>'Приложение 47 на 2025год'!D97*1.03</f>
        <v>2.1748449999999999</v>
      </c>
      <c r="E97" s="99">
        <f>'Приложение 47 на 2025год'!E97*1.03</f>
        <v>2.1748449999999999</v>
      </c>
      <c r="F97" s="99">
        <f>'Приложение 47 на 2025год'!F97*1.03</f>
        <v>2.1748449999999999</v>
      </c>
      <c r="G97" s="99">
        <f>'Приложение 47 на 2025год'!G97*1.03</f>
        <v>2.1748449999999999</v>
      </c>
      <c r="H97" s="99">
        <f>'Приложение 47 на 2025год'!H97*1.03</f>
        <v>2.1748449999999999</v>
      </c>
      <c r="I97" s="99">
        <f>'Приложение 47 на 2025год'!I97*1.03</f>
        <v>2.1748449999999999</v>
      </c>
      <c r="J97" s="99">
        <f>'Приложение 47 на 2025год'!J97*1.03</f>
        <v>2.1748449999999999</v>
      </c>
      <c r="K97" s="99">
        <f>'Приложение 47 на 2025год'!K97*1.03</f>
        <v>2.1748449999999999</v>
      </c>
    </row>
    <row r="98" spans="1:11" ht="31.5">
      <c r="A98" s="96" t="s">
        <v>359</v>
      </c>
      <c r="B98" s="95" t="s">
        <v>155</v>
      </c>
      <c r="C98" s="95"/>
      <c r="D98" s="95"/>
      <c r="E98" s="95"/>
      <c r="F98" s="95"/>
      <c r="G98" s="95"/>
      <c r="H98" s="95"/>
      <c r="I98" s="95"/>
      <c r="J98" s="95"/>
      <c r="K98" s="95"/>
    </row>
    <row r="99" spans="1:11" ht="31.5">
      <c r="A99" s="96" t="s">
        <v>360</v>
      </c>
      <c r="B99" s="95" t="s">
        <v>155</v>
      </c>
      <c r="C99" s="99">
        <f>'Приложение 47 на 2025год'!C99*1.03</f>
        <v>0.35009700000000005</v>
      </c>
      <c r="D99" s="99">
        <f>'Приложение 47 на 2025год'!D99*1.03</f>
        <v>0.35009700000000005</v>
      </c>
      <c r="E99" s="99">
        <f>'Приложение 47 на 2025год'!E99*1.03</f>
        <v>0.35009700000000005</v>
      </c>
      <c r="F99" s="99">
        <f>'Приложение 47 на 2025год'!F99*1.03</f>
        <v>0.35009700000000005</v>
      </c>
      <c r="G99" s="99">
        <f>'Приложение 47 на 2025год'!G99*1.03</f>
        <v>0.35009700000000005</v>
      </c>
      <c r="H99" s="99">
        <f>'Приложение 47 на 2025год'!H99*1.03</f>
        <v>0.35009700000000005</v>
      </c>
      <c r="I99" s="99">
        <f>'Приложение 47 на 2025год'!I99*1.03</f>
        <v>0.35009700000000005</v>
      </c>
      <c r="J99" s="99">
        <f>'Приложение 47 на 2025год'!J99*1.03</f>
        <v>0.35009700000000005</v>
      </c>
      <c r="K99" s="99">
        <f>'Приложение 47 на 2025год'!K99*1.03</f>
        <v>0.35009700000000005</v>
      </c>
    </row>
    <row r="100" spans="1:11" ht="31.5">
      <c r="A100" s="96" t="s">
        <v>361</v>
      </c>
      <c r="B100" s="95" t="s">
        <v>155</v>
      </c>
      <c r="C100" s="95"/>
      <c r="D100" s="98"/>
      <c r="E100" s="98"/>
      <c r="F100" s="98"/>
      <c r="G100" s="98"/>
      <c r="H100" s="98"/>
      <c r="I100" s="98"/>
      <c r="J100" s="98"/>
      <c r="K100" s="98"/>
    </row>
    <row r="101" spans="1:11" ht="31.5">
      <c r="A101" s="96" t="s">
        <v>362</v>
      </c>
      <c r="B101" s="95" t="s">
        <v>155</v>
      </c>
      <c r="C101" s="95"/>
      <c r="D101" s="98"/>
      <c r="E101" s="98"/>
      <c r="F101" s="98"/>
      <c r="G101" s="98"/>
      <c r="H101" s="98"/>
      <c r="I101" s="98"/>
      <c r="J101" s="98"/>
      <c r="K101" s="98"/>
    </row>
    <row r="102" spans="1:11" ht="31.5">
      <c r="A102" s="96" t="s">
        <v>363</v>
      </c>
      <c r="B102" s="95" t="s">
        <v>155</v>
      </c>
      <c r="C102" s="95"/>
      <c r="D102" s="98"/>
      <c r="E102" s="98"/>
      <c r="F102" s="98"/>
      <c r="G102" s="98"/>
      <c r="H102" s="98"/>
      <c r="I102" s="98"/>
      <c r="J102" s="98"/>
      <c r="K102" s="98"/>
    </row>
    <row r="103" spans="1:11" ht="31.5">
      <c r="A103" s="96" t="s">
        <v>364</v>
      </c>
      <c r="B103" s="95" t="s">
        <v>155</v>
      </c>
      <c r="C103" s="95">
        <v>7.0000000000000007E-2</v>
      </c>
      <c r="D103" s="95">
        <v>7.0000000000000007E-2</v>
      </c>
      <c r="E103" s="95">
        <v>7.0000000000000007E-2</v>
      </c>
      <c r="F103" s="95">
        <v>7.0000000000000007E-2</v>
      </c>
      <c r="G103" s="95">
        <v>7.0000000000000007E-2</v>
      </c>
      <c r="H103" s="95">
        <v>7.0000000000000007E-2</v>
      </c>
      <c r="I103" s="95">
        <v>7.0000000000000007E-2</v>
      </c>
      <c r="J103" s="95">
        <v>7.0000000000000007E-2</v>
      </c>
      <c r="K103" s="95">
        <v>7.0000000000000007E-2</v>
      </c>
    </row>
    <row r="104" spans="1:11" ht="31.5">
      <c r="A104" s="96" t="s">
        <v>365</v>
      </c>
      <c r="B104" s="95" t="s">
        <v>155</v>
      </c>
      <c r="C104" s="99">
        <f>'Приложение 47 на 2025год'!C104*1.03</f>
        <v>1.6762220000000003</v>
      </c>
      <c r="D104" s="99">
        <f>'Приложение 47 на 2025год'!D104*1.03</f>
        <v>1.6762220000000003</v>
      </c>
      <c r="E104" s="99">
        <f>'Приложение 47 на 2025год'!E104*1.03</f>
        <v>1.6762220000000003</v>
      </c>
      <c r="F104" s="99">
        <f>'Приложение 47 на 2025год'!F104*1.03</f>
        <v>1.6762220000000003</v>
      </c>
      <c r="G104" s="99">
        <f>'Приложение 47 на 2025год'!G104*1.03</f>
        <v>1.6762220000000003</v>
      </c>
      <c r="H104" s="99">
        <f>'Приложение 47 на 2025год'!H104*1.03</f>
        <v>1.6762220000000003</v>
      </c>
      <c r="I104" s="99">
        <f>'Приложение 47 на 2025год'!I104*1.03</f>
        <v>1.6762220000000003</v>
      </c>
      <c r="J104" s="99">
        <f>'Приложение 47 на 2025год'!J104*1.03</f>
        <v>1.6762220000000003</v>
      </c>
      <c r="K104" s="99">
        <f>'Приложение 47 на 2025год'!K104*1.03</f>
        <v>1.6762220000000003</v>
      </c>
    </row>
    <row r="105" spans="1:11" ht="31.5">
      <c r="A105" s="96" t="s">
        <v>366</v>
      </c>
      <c r="B105" s="95" t="s">
        <v>155</v>
      </c>
      <c r="C105" s="95"/>
      <c r="D105" s="98"/>
      <c r="E105" s="98"/>
      <c r="F105" s="98"/>
      <c r="G105" s="98"/>
      <c r="H105" s="98"/>
      <c r="I105" s="98"/>
      <c r="J105" s="98"/>
      <c r="K105" s="98"/>
    </row>
    <row r="106" spans="1:11" ht="31.5">
      <c r="A106" s="96" t="s">
        <v>367</v>
      </c>
      <c r="B106" s="95" t="s">
        <v>155</v>
      </c>
      <c r="C106" s="81">
        <f t="shared" ref="C106:K106" si="3">C90+C97+C103+C104</f>
        <v>946.41495300000008</v>
      </c>
      <c r="D106" s="81">
        <f t="shared" si="3"/>
        <v>6713.1984399999992</v>
      </c>
      <c r="E106" s="81">
        <f t="shared" si="3"/>
        <v>3451.7924080000003</v>
      </c>
      <c r="F106" s="81">
        <f t="shared" si="3"/>
        <v>3954.5653570000004</v>
      </c>
      <c r="G106" s="81">
        <f t="shared" si="3"/>
        <v>2876.3654450000013</v>
      </c>
      <c r="H106" s="81">
        <f t="shared" si="3"/>
        <v>5880.1848549999986</v>
      </c>
      <c r="I106" s="81">
        <f t="shared" si="3"/>
        <v>2358.2156290000003</v>
      </c>
      <c r="J106" s="81">
        <f t="shared" si="3"/>
        <v>5161.0647330000002</v>
      </c>
      <c r="K106" s="81">
        <f t="shared" si="3"/>
        <v>3307.0608770000008</v>
      </c>
    </row>
    <row r="107" spans="1:11" ht="31.5">
      <c r="A107" s="96" t="s">
        <v>408</v>
      </c>
      <c r="B107" s="95" t="s">
        <v>368</v>
      </c>
      <c r="C107" s="98">
        <v>3431.93</v>
      </c>
      <c r="D107" s="98">
        <v>3221.46</v>
      </c>
      <c r="E107" s="98">
        <v>3221.46</v>
      </c>
      <c r="F107" s="98">
        <v>3221.46</v>
      </c>
      <c r="G107" s="98">
        <v>3221.46</v>
      </c>
      <c r="H107" s="98">
        <v>3221.46</v>
      </c>
      <c r="I107" s="98">
        <v>3221.46</v>
      </c>
      <c r="J107" s="98">
        <v>3221.46</v>
      </c>
      <c r="K107" s="98">
        <v>3221.46</v>
      </c>
    </row>
    <row r="108" spans="1:11" ht="31.5">
      <c r="A108" s="96" t="s">
        <v>409</v>
      </c>
      <c r="B108" s="95" t="s">
        <v>368</v>
      </c>
      <c r="C108" s="98">
        <v>3741.35</v>
      </c>
      <c r="D108" s="98">
        <v>3283.1</v>
      </c>
      <c r="E108" s="98">
        <v>3283.1</v>
      </c>
      <c r="F108" s="98">
        <v>3283.1</v>
      </c>
      <c r="G108" s="98">
        <v>3283.1</v>
      </c>
      <c r="H108" s="98">
        <v>3283.1</v>
      </c>
      <c r="I108" s="98">
        <v>3283.1</v>
      </c>
      <c r="J108" s="98">
        <v>3283.1</v>
      </c>
      <c r="K108" s="98">
        <v>3283.1</v>
      </c>
    </row>
  </sheetData>
  <mergeCells count="9">
    <mergeCell ref="A16:C16"/>
    <mergeCell ref="A19:C19"/>
    <mergeCell ref="A22:C22"/>
    <mergeCell ref="A26:C26"/>
    <mergeCell ref="A1:C1"/>
    <mergeCell ref="A4:C4"/>
    <mergeCell ref="A7:C7"/>
    <mergeCell ref="A10:C10"/>
    <mergeCell ref="A13:C13"/>
  </mergeCells>
  <dataValidations count="1">
    <dataValidation allowBlank="1" sqref="H28:K28 C28:F28"/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K82"/>
  <sheetViews>
    <sheetView topLeftCell="A16" workbookViewId="0">
      <selection activeCell="O6" sqref="O6"/>
    </sheetView>
  </sheetViews>
  <sheetFormatPr defaultRowHeight="15"/>
  <cols>
    <col min="1" max="1" width="46.28515625" customWidth="1"/>
    <col min="2" max="2" width="9.140625" customWidth="1"/>
  </cols>
  <sheetData>
    <row r="2" spans="1:11" ht="120">
      <c r="A2" s="95" t="s">
        <v>284</v>
      </c>
      <c r="B2" s="95" t="s">
        <v>285</v>
      </c>
      <c r="C2" s="20" t="s">
        <v>14</v>
      </c>
      <c r="D2" s="20" t="s">
        <v>19</v>
      </c>
      <c r="E2" s="20" t="s">
        <v>20</v>
      </c>
      <c r="F2" s="20" t="s">
        <v>21</v>
      </c>
      <c r="G2" s="20" t="s">
        <v>36</v>
      </c>
      <c r="H2" s="20" t="s">
        <v>22</v>
      </c>
      <c r="I2" s="20" t="s">
        <v>23</v>
      </c>
      <c r="J2" s="20" t="s">
        <v>24</v>
      </c>
      <c r="K2" s="20" t="s">
        <v>25</v>
      </c>
    </row>
    <row r="3" spans="1:11" ht="31.5">
      <c r="A3" s="96" t="s">
        <v>286</v>
      </c>
      <c r="B3" s="95" t="s">
        <v>287</v>
      </c>
      <c r="C3" s="95">
        <v>0.16600000000000001</v>
      </c>
      <c r="D3" s="98">
        <v>3.5760000000000001</v>
      </c>
      <c r="E3" s="98">
        <v>1.718</v>
      </c>
      <c r="F3" s="98">
        <v>1.29</v>
      </c>
      <c r="G3" s="98">
        <v>0.86</v>
      </c>
      <c r="H3" s="98">
        <v>2.6819999999999999</v>
      </c>
      <c r="I3" s="98">
        <v>0.68799999999999994</v>
      </c>
      <c r="J3" s="98">
        <v>2.6139999999999999</v>
      </c>
      <c r="K3" s="98">
        <v>0.43</v>
      </c>
    </row>
    <row r="4" spans="1:11" ht="15.75">
      <c r="A4" s="96" t="s">
        <v>288</v>
      </c>
      <c r="B4" s="95" t="s">
        <v>287</v>
      </c>
      <c r="C4" s="95"/>
      <c r="D4" s="98"/>
      <c r="E4" s="98"/>
      <c r="F4" s="98"/>
      <c r="G4" s="98"/>
      <c r="H4" s="98"/>
      <c r="I4" s="98"/>
      <c r="J4" s="98"/>
      <c r="K4" s="98"/>
    </row>
    <row r="5" spans="1:11" ht="15.75">
      <c r="A5" s="96" t="s">
        <v>289</v>
      </c>
      <c r="B5" s="95" t="s">
        <v>287</v>
      </c>
      <c r="C5" s="95"/>
      <c r="D5" s="98"/>
      <c r="E5" s="98"/>
      <c r="F5" s="98"/>
      <c r="G5" s="98"/>
      <c r="H5" s="98"/>
      <c r="I5" s="98"/>
      <c r="J5" s="98"/>
      <c r="K5" s="98"/>
    </row>
    <row r="6" spans="1:11" ht="31.5">
      <c r="A6" s="96" t="s">
        <v>290</v>
      </c>
      <c r="B6" s="95" t="s">
        <v>118</v>
      </c>
      <c r="C6" s="95"/>
      <c r="D6" s="98"/>
      <c r="E6" s="98"/>
      <c r="F6" s="98"/>
      <c r="G6" s="98"/>
      <c r="H6" s="98"/>
      <c r="I6" s="98"/>
      <c r="J6" s="98"/>
      <c r="K6" s="98"/>
    </row>
    <row r="7" spans="1:11" ht="30" customHeight="1">
      <c r="A7" s="96" t="s">
        <v>291</v>
      </c>
      <c r="B7" s="95" t="s">
        <v>287</v>
      </c>
      <c r="C7" s="95">
        <v>0.16600000000000001</v>
      </c>
      <c r="D7" s="98">
        <v>3.5760000000000001</v>
      </c>
      <c r="E7" s="98">
        <v>1.718</v>
      </c>
      <c r="F7" s="98">
        <v>1.29</v>
      </c>
      <c r="G7" s="98">
        <v>0.86</v>
      </c>
      <c r="H7" s="98">
        <v>2.6819999999999999</v>
      </c>
      <c r="I7" s="98">
        <v>0.68799999999999994</v>
      </c>
      <c r="J7" s="98">
        <v>2.6139999999999999</v>
      </c>
      <c r="K7" s="98">
        <v>0.43</v>
      </c>
    </row>
    <row r="8" spans="1:11" ht="15.75">
      <c r="A8" s="96" t="s">
        <v>292</v>
      </c>
      <c r="B8" s="95" t="s">
        <v>287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5">
        <v>0</v>
      </c>
      <c r="J8" s="95">
        <v>0</v>
      </c>
      <c r="K8" s="95">
        <v>0</v>
      </c>
    </row>
    <row r="9" spans="1:11" ht="15.75">
      <c r="A9" s="96" t="s">
        <v>293</v>
      </c>
      <c r="B9" s="95" t="s">
        <v>287</v>
      </c>
      <c r="C9" s="95">
        <v>3.0000000000000001E-3</v>
      </c>
      <c r="D9" s="98">
        <v>4.9000000000000002E-2</v>
      </c>
      <c r="E9" s="98">
        <v>0.05</v>
      </c>
      <c r="F9" s="98">
        <v>0.02</v>
      </c>
      <c r="G9" s="98">
        <v>2.7E-2</v>
      </c>
      <c r="H9" s="98">
        <v>7.0999999999999994E-2</v>
      </c>
      <c r="I9" s="98">
        <v>1.7999999999999999E-2</v>
      </c>
      <c r="J9" s="98">
        <v>0.05</v>
      </c>
      <c r="K9" s="98">
        <v>2.4E-2</v>
      </c>
    </row>
    <row r="10" spans="1:11" ht="31.5" customHeight="1">
      <c r="A10" s="96" t="s">
        <v>294</v>
      </c>
      <c r="B10" s="95" t="s">
        <v>287</v>
      </c>
      <c r="C10" s="95"/>
      <c r="D10" s="98"/>
      <c r="E10" s="98"/>
      <c r="F10" s="98"/>
      <c r="G10" s="98"/>
      <c r="H10" s="98"/>
      <c r="I10" s="98"/>
      <c r="J10" s="98"/>
      <c r="K10" s="98"/>
    </row>
    <row r="11" spans="1:11" ht="31.5" customHeight="1">
      <c r="A11" s="96" t="s">
        <v>295</v>
      </c>
      <c r="B11" s="95" t="s">
        <v>287</v>
      </c>
      <c r="C11" s="95"/>
      <c r="D11" s="98"/>
      <c r="E11" s="98"/>
      <c r="F11" s="98"/>
      <c r="G11" s="98"/>
      <c r="H11" s="98"/>
      <c r="I11" s="98"/>
      <c r="J11" s="98"/>
      <c r="K11" s="98"/>
    </row>
    <row r="12" spans="1:11" ht="15.75">
      <c r="A12" s="96" t="s">
        <v>296</v>
      </c>
      <c r="B12" s="95" t="s">
        <v>287</v>
      </c>
      <c r="C12" s="95">
        <v>3.5999999999999997E-2</v>
      </c>
      <c r="D12" s="98">
        <v>0.374</v>
      </c>
      <c r="E12" s="98">
        <v>0.38100000000000001</v>
      </c>
      <c r="F12" s="98">
        <v>0.154</v>
      </c>
      <c r="G12" s="98">
        <v>0.20699999999999999</v>
      </c>
      <c r="H12" s="98">
        <v>0.54200000000000004</v>
      </c>
      <c r="I12" s="98">
        <v>0.13900000000000001</v>
      </c>
      <c r="J12" s="98">
        <v>0.375</v>
      </c>
      <c r="K12" s="98">
        <v>0.188</v>
      </c>
    </row>
    <row r="13" spans="1:11" ht="15.75">
      <c r="A13" s="96" t="s">
        <v>297</v>
      </c>
      <c r="B13" s="95" t="s">
        <v>287</v>
      </c>
      <c r="C13" s="95"/>
      <c r="D13" s="98"/>
      <c r="E13" s="98"/>
      <c r="F13" s="98"/>
      <c r="G13" s="98"/>
      <c r="H13" s="98"/>
      <c r="I13" s="98"/>
      <c r="J13" s="98"/>
      <c r="K13" s="98"/>
    </row>
    <row r="14" spans="1:11" ht="15.75">
      <c r="A14" s="96" t="s">
        <v>298</v>
      </c>
      <c r="B14" s="95" t="s">
        <v>287</v>
      </c>
      <c r="C14" s="95"/>
      <c r="D14" s="98"/>
      <c r="E14" s="98"/>
      <c r="F14" s="98"/>
      <c r="G14" s="98"/>
      <c r="H14" s="98"/>
      <c r="I14" s="98"/>
      <c r="J14" s="98"/>
      <c r="K14" s="98"/>
    </row>
    <row r="15" spans="1:11" ht="15.75">
      <c r="A15" s="96" t="s">
        <v>299</v>
      </c>
      <c r="B15" s="95" t="s">
        <v>287</v>
      </c>
      <c r="C15" s="95">
        <f t="shared" ref="C15:K15" si="0">C4-C11+C7</f>
        <v>0.16600000000000001</v>
      </c>
      <c r="D15" s="95">
        <f t="shared" si="0"/>
        <v>3.5760000000000001</v>
      </c>
      <c r="E15" s="95">
        <f t="shared" si="0"/>
        <v>1.718</v>
      </c>
      <c r="F15" s="95">
        <f t="shared" si="0"/>
        <v>1.29</v>
      </c>
      <c r="G15" s="95">
        <f t="shared" si="0"/>
        <v>0.86</v>
      </c>
      <c r="H15" s="95">
        <f t="shared" si="0"/>
        <v>2.6819999999999999</v>
      </c>
      <c r="I15" s="95">
        <f t="shared" si="0"/>
        <v>0.68799999999999994</v>
      </c>
      <c r="J15" s="95">
        <f t="shared" si="0"/>
        <v>2.6139999999999999</v>
      </c>
      <c r="K15" s="95">
        <f t="shared" si="0"/>
        <v>0.43</v>
      </c>
    </row>
    <row r="16" spans="1:11" ht="15.75">
      <c r="A16" s="96" t="s">
        <v>300</v>
      </c>
      <c r="B16" s="97"/>
      <c r="C16" s="95"/>
      <c r="D16" s="98"/>
      <c r="E16" s="98"/>
      <c r="F16" s="98"/>
      <c r="G16" s="98"/>
      <c r="H16" s="98"/>
      <c r="I16" s="98"/>
      <c r="J16" s="98"/>
      <c r="K16" s="98"/>
    </row>
    <row r="17" spans="1:11" ht="15.75">
      <c r="A17" s="96" t="s">
        <v>301</v>
      </c>
      <c r="B17" s="95" t="s">
        <v>287</v>
      </c>
      <c r="C17" s="95"/>
      <c r="D17" s="98"/>
      <c r="E17" s="98"/>
      <c r="F17" s="98"/>
      <c r="G17" s="98"/>
      <c r="H17" s="98"/>
      <c r="I17" s="98"/>
      <c r="J17" s="98"/>
      <c r="K17" s="98"/>
    </row>
    <row r="18" spans="1:11" ht="15.75">
      <c r="A18" s="96" t="s">
        <v>302</v>
      </c>
      <c r="B18" s="97"/>
      <c r="C18" s="95"/>
      <c r="D18" s="98"/>
      <c r="E18" s="98"/>
      <c r="F18" s="98"/>
      <c r="G18" s="98"/>
      <c r="H18" s="98"/>
      <c r="I18" s="98"/>
      <c r="J18" s="98"/>
      <c r="K18" s="98"/>
    </row>
    <row r="19" spans="1:11" ht="31.5">
      <c r="A19" s="96" t="s">
        <v>303</v>
      </c>
      <c r="B19" s="95" t="s">
        <v>146</v>
      </c>
      <c r="C19" s="95"/>
      <c r="D19" s="98"/>
      <c r="E19" s="98"/>
      <c r="F19" s="98"/>
      <c r="G19" s="98"/>
      <c r="H19" s="98"/>
      <c r="I19" s="98"/>
      <c r="J19" s="98"/>
      <c r="K19" s="98"/>
    </row>
    <row r="20" spans="1:11" ht="31.5">
      <c r="A20" s="96" t="s">
        <v>304</v>
      </c>
      <c r="B20" s="95" t="s">
        <v>146</v>
      </c>
      <c r="C20" s="95"/>
      <c r="D20" s="98"/>
      <c r="E20" s="98"/>
      <c r="F20" s="98"/>
      <c r="G20" s="98"/>
      <c r="H20" s="98"/>
      <c r="I20" s="98"/>
      <c r="J20" s="98"/>
      <c r="K20" s="98"/>
    </row>
    <row r="21" spans="1:11" ht="31.5">
      <c r="A21" s="96" t="s">
        <v>305</v>
      </c>
      <c r="B21" s="95" t="s">
        <v>146</v>
      </c>
      <c r="C21" s="95"/>
      <c r="D21" s="98"/>
      <c r="E21" s="98"/>
      <c r="F21" s="98"/>
      <c r="G21" s="98"/>
      <c r="H21" s="98"/>
      <c r="I21" s="98"/>
      <c r="J21" s="98"/>
      <c r="K21" s="98"/>
    </row>
    <row r="22" spans="1:11" ht="31.5">
      <c r="A22" s="96" t="s">
        <v>306</v>
      </c>
      <c r="B22" s="95" t="s">
        <v>146</v>
      </c>
      <c r="C22" s="95"/>
      <c r="D22" s="98"/>
      <c r="E22" s="98"/>
      <c r="F22" s="98"/>
      <c r="G22" s="98"/>
      <c r="H22" s="98"/>
      <c r="I22" s="98"/>
      <c r="J22" s="98"/>
      <c r="K22" s="98"/>
    </row>
    <row r="23" spans="1:11" ht="15.75">
      <c r="A23" s="96" t="s">
        <v>307</v>
      </c>
      <c r="B23" s="95" t="s">
        <v>129</v>
      </c>
      <c r="C23" s="95"/>
      <c r="D23" s="98"/>
      <c r="E23" s="98"/>
      <c r="F23" s="98"/>
      <c r="G23" s="98"/>
      <c r="H23" s="98"/>
      <c r="I23" s="98"/>
      <c r="J23" s="98"/>
      <c r="K23" s="98"/>
    </row>
    <row r="24" spans="1:11" ht="31.5">
      <c r="A24" s="96" t="s">
        <v>308</v>
      </c>
      <c r="B24" s="95" t="s">
        <v>146</v>
      </c>
      <c r="C24" s="95">
        <v>140.49100000000001</v>
      </c>
      <c r="D24" s="98">
        <v>1308.2560000000001</v>
      </c>
      <c r="E24" s="98">
        <v>1272.9100000000001</v>
      </c>
      <c r="F24" s="98">
        <v>660.43</v>
      </c>
      <c r="G24" s="98">
        <v>966.18799999999999</v>
      </c>
      <c r="H24" s="98">
        <v>1818.115</v>
      </c>
      <c r="I24" s="98">
        <v>515.173</v>
      </c>
      <c r="J24" s="98">
        <v>1492.057</v>
      </c>
      <c r="K24" s="98">
        <v>483.51499999999999</v>
      </c>
    </row>
    <row r="25" spans="1:11" ht="31.5">
      <c r="A25" s="96" t="s">
        <v>309</v>
      </c>
      <c r="B25" s="95" t="s">
        <v>310</v>
      </c>
      <c r="C25" s="95">
        <v>27.1</v>
      </c>
      <c r="D25" s="98">
        <v>319.11</v>
      </c>
      <c r="E25" s="98">
        <v>239.6</v>
      </c>
      <c r="F25" s="98">
        <v>133.04</v>
      </c>
      <c r="G25" s="98">
        <v>197.52</v>
      </c>
      <c r="H25" s="98">
        <v>353.32</v>
      </c>
      <c r="I25" s="98">
        <v>98.7</v>
      </c>
      <c r="J25" s="98">
        <v>257.68</v>
      </c>
      <c r="K25" s="98">
        <v>97.89</v>
      </c>
    </row>
    <row r="26" spans="1:11" ht="31.5">
      <c r="A26" s="96" t="s">
        <v>311</v>
      </c>
      <c r="B26" s="95" t="s">
        <v>312</v>
      </c>
      <c r="C26" s="95">
        <f t="shared" ref="C26:K26" si="1">(C25/C24)*1000</f>
        <v>192.89491853570689</v>
      </c>
      <c r="D26" s="95">
        <f t="shared" si="1"/>
        <v>243.92015018467333</v>
      </c>
      <c r="E26" s="95">
        <f t="shared" si="1"/>
        <v>188.23011839014538</v>
      </c>
      <c r="F26" s="95">
        <f t="shared" si="1"/>
        <v>201.44451342307283</v>
      </c>
      <c r="G26" s="95">
        <f t="shared" si="1"/>
        <v>204.43226370023226</v>
      </c>
      <c r="H26" s="95">
        <f t="shared" si="1"/>
        <v>194.33314174295904</v>
      </c>
      <c r="I26" s="95">
        <f t="shared" si="1"/>
        <v>191.58612737856993</v>
      </c>
      <c r="J26" s="95">
        <f t="shared" si="1"/>
        <v>172.70117696575934</v>
      </c>
      <c r="K26" s="95">
        <f t="shared" si="1"/>
        <v>202.45493935038212</v>
      </c>
    </row>
    <row r="27" spans="1:11" ht="15.75">
      <c r="A27" s="96" t="s">
        <v>313</v>
      </c>
      <c r="B27" s="95" t="s">
        <v>129</v>
      </c>
      <c r="C27" s="95"/>
      <c r="D27" s="98"/>
      <c r="E27" s="98"/>
      <c r="F27" s="98"/>
      <c r="G27" s="98"/>
      <c r="H27" s="98"/>
      <c r="I27" s="98"/>
      <c r="J27" s="98"/>
      <c r="K27" s="98"/>
    </row>
    <row r="28" spans="1:11" ht="31.5">
      <c r="A28" s="96" t="s">
        <v>314</v>
      </c>
      <c r="B28" s="95" t="s">
        <v>146</v>
      </c>
      <c r="C28" s="95"/>
      <c r="D28" s="98"/>
      <c r="E28" s="98"/>
      <c r="F28" s="98"/>
      <c r="G28" s="98"/>
      <c r="H28" s="98"/>
      <c r="I28" s="98"/>
      <c r="J28" s="98"/>
      <c r="K28" s="98"/>
    </row>
    <row r="29" spans="1:11" ht="15.75">
      <c r="A29" s="96" t="s">
        <v>315</v>
      </c>
      <c r="B29" s="95" t="s">
        <v>129</v>
      </c>
      <c r="C29" s="95"/>
      <c r="D29" s="98"/>
      <c r="E29" s="98"/>
      <c r="F29" s="98"/>
      <c r="G29" s="98"/>
      <c r="H29" s="98"/>
      <c r="I29" s="98"/>
      <c r="J29" s="98"/>
      <c r="K29" s="98"/>
    </row>
    <row r="30" spans="1:11" ht="31.5">
      <c r="A30" s="96" t="s">
        <v>316</v>
      </c>
      <c r="B30" s="95" t="s">
        <v>129</v>
      </c>
      <c r="C30" s="95"/>
      <c r="D30" s="98"/>
      <c r="E30" s="98"/>
      <c r="F30" s="98"/>
      <c r="G30" s="98"/>
      <c r="H30" s="98"/>
      <c r="I30" s="98"/>
      <c r="J30" s="98"/>
      <c r="K30" s="98"/>
    </row>
    <row r="31" spans="1:11" ht="15.75">
      <c r="A31" s="96" t="s">
        <v>317</v>
      </c>
      <c r="B31" s="97"/>
      <c r="C31" s="95"/>
      <c r="D31" s="98"/>
      <c r="E31" s="98"/>
      <c r="F31" s="98"/>
      <c r="G31" s="98"/>
      <c r="H31" s="98"/>
      <c r="I31" s="98"/>
      <c r="J31" s="98"/>
      <c r="K31" s="98"/>
    </row>
    <row r="32" spans="1:11" ht="31.5">
      <c r="A32" s="96" t="s">
        <v>318</v>
      </c>
      <c r="B32" s="95" t="s">
        <v>155</v>
      </c>
      <c r="C32" s="99">
        <f>'Приложение 47 на 2026 год'!C58*1.03</f>
        <v>46.648515630000006</v>
      </c>
      <c r="D32" s="99">
        <f>'Приложение 47 на 2026 год'!D58*1.03</f>
        <v>1256.1989592000002</v>
      </c>
      <c r="E32" s="99">
        <f>'Приложение 47 на 2026 год'!E58*1.03</f>
        <v>59.761239629999999</v>
      </c>
      <c r="F32" s="99">
        <f>'Приложение 47 на 2026 год'!F58*1.03</f>
        <v>1206.1192807899999</v>
      </c>
      <c r="G32" s="99">
        <f>'Приложение 47 на 2026 год'!G58*1.03</f>
        <v>29.448992650000005</v>
      </c>
      <c r="H32" s="99">
        <f>'Приложение 47 на 2026 год'!H58*1.03</f>
        <v>1192.2744296999999</v>
      </c>
      <c r="I32" s="99">
        <f>'Приложение 47 на 2026 год'!I58*1.03</f>
        <v>347.66202232000006</v>
      </c>
      <c r="J32" s="99">
        <f>'Приложение 47 на 2026 год'!J58*1.03</f>
        <v>1020.22456355</v>
      </c>
      <c r="K32" s="99">
        <f>'Приложение 47 на 2026 год'!K58*1.03</f>
        <v>885.31648813000015</v>
      </c>
    </row>
    <row r="33" spans="1:11" ht="31.5">
      <c r="A33" s="96" t="s">
        <v>319</v>
      </c>
      <c r="B33" s="95" t="s">
        <v>155</v>
      </c>
      <c r="C33" s="95"/>
      <c r="D33" s="98"/>
      <c r="E33" s="98"/>
      <c r="F33" s="98"/>
      <c r="G33" s="98"/>
      <c r="H33" s="98"/>
      <c r="I33" s="98"/>
      <c r="J33" s="98"/>
      <c r="K33" s="98"/>
    </row>
    <row r="34" spans="1:11" ht="31.5">
      <c r="A34" s="96" t="s">
        <v>320</v>
      </c>
      <c r="B34" s="95" t="s">
        <v>155</v>
      </c>
      <c r="C34" s="95"/>
      <c r="D34" s="98"/>
      <c r="E34" s="98"/>
      <c r="F34" s="98"/>
      <c r="G34" s="98"/>
      <c r="H34" s="98"/>
      <c r="I34" s="98"/>
      <c r="J34" s="98"/>
      <c r="K34" s="98"/>
    </row>
    <row r="35" spans="1:11" ht="31.5">
      <c r="A35" s="96" t="s">
        <v>321</v>
      </c>
      <c r="B35" s="95" t="s">
        <v>155</v>
      </c>
      <c r="C35" s="95"/>
      <c r="D35" s="98"/>
      <c r="E35" s="98"/>
      <c r="F35" s="98"/>
      <c r="G35" s="98"/>
      <c r="H35" s="98"/>
      <c r="I35" s="98"/>
      <c r="J35" s="98"/>
      <c r="K35" s="98"/>
    </row>
    <row r="36" spans="1:11" ht="31.5">
      <c r="A36" s="96" t="s">
        <v>322</v>
      </c>
      <c r="B36" s="95" t="s">
        <v>155</v>
      </c>
      <c r="C36" s="99">
        <f>'Приложение 47 на 2026 год'!C62*1.03</f>
        <v>0</v>
      </c>
      <c r="D36" s="99">
        <f>'Приложение 47 на 2026 год'!D62*1.03</f>
        <v>3.6606354500000009</v>
      </c>
      <c r="E36" s="99">
        <f>'Приложение 47 на 2026 год'!E62*1.03</f>
        <v>3.2126173800000002</v>
      </c>
      <c r="F36" s="99">
        <f>'Приложение 47 на 2026 год'!F62*1.03</f>
        <v>1.6609450400000003</v>
      </c>
      <c r="G36" s="99">
        <f>'Приложение 47 на 2026 год'!G62*1.03</f>
        <v>1.3331269399999999</v>
      </c>
      <c r="H36" s="99">
        <f>'Приложение 47 на 2026 год'!H62*1.03</f>
        <v>1.3003451300000002</v>
      </c>
      <c r="I36" s="99">
        <f>'Приложение 47 на 2026 год'!I62*1.03</f>
        <v>0.27318175</v>
      </c>
      <c r="J36" s="99">
        <f>'Приложение 47 на 2026 год'!J62*1.03</f>
        <v>86.085033060000001</v>
      </c>
      <c r="K36" s="99">
        <f>'Приложение 47 на 2026 год'!K62*1.03</f>
        <v>1.2238542400000001</v>
      </c>
    </row>
    <row r="37" spans="1:11" ht="31.5">
      <c r="A37" s="96" t="s">
        <v>323</v>
      </c>
      <c r="B37" s="95" t="s">
        <v>155</v>
      </c>
      <c r="C37" s="95"/>
      <c r="D37" s="98"/>
      <c r="E37" s="98"/>
      <c r="F37" s="98"/>
      <c r="G37" s="98"/>
      <c r="H37" s="98"/>
      <c r="I37" s="98"/>
      <c r="J37" s="98"/>
      <c r="K37" s="98"/>
    </row>
    <row r="38" spans="1:11" ht="31.5">
      <c r="A38" s="96" t="s">
        <v>324</v>
      </c>
      <c r="B38" s="95" t="s">
        <v>155</v>
      </c>
      <c r="C38" s="95"/>
      <c r="D38" s="98"/>
      <c r="E38" s="98"/>
      <c r="F38" s="98"/>
      <c r="G38" s="98"/>
      <c r="H38" s="98"/>
      <c r="I38" s="98"/>
      <c r="J38" s="98"/>
      <c r="K38" s="98"/>
    </row>
    <row r="39" spans="1:11" ht="15.75">
      <c r="A39" s="96" t="s">
        <v>325</v>
      </c>
      <c r="B39" s="95" t="s">
        <v>326</v>
      </c>
      <c r="C39" s="99">
        <f>'Приложение 47 на 2026 год'!C65*1.03</f>
        <v>0</v>
      </c>
      <c r="D39" s="99">
        <f>'Приложение 47 на 2026 год'!D65*1.03</f>
        <v>0</v>
      </c>
      <c r="E39" s="99">
        <f>'Приложение 47 на 2026 год'!E65*1.03</f>
        <v>0</v>
      </c>
      <c r="F39" s="99">
        <f>'Приложение 47 на 2026 год'!F65*1.03</f>
        <v>165.16568605000003</v>
      </c>
      <c r="G39" s="99">
        <f>'Приложение 47 на 2026 год'!G65*1.03</f>
        <v>0</v>
      </c>
      <c r="H39" s="99">
        <f>'Приложение 47 на 2026 год'!H65*1.03</f>
        <v>850.57869679999999</v>
      </c>
      <c r="I39" s="99">
        <f>'Приложение 47 на 2026 год'!I65*1.03</f>
        <v>0</v>
      </c>
      <c r="J39" s="99">
        <f>'Приложение 47 на 2026 год'!J65*1.03</f>
        <v>0</v>
      </c>
      <c r="K39" s="99">
        <f>'Приложение 47 на 2026 год'!K65*1.03</f>
        <v>516.859871</v>
      </c>
    </row>
    <row r="40" spans="1:11" ht="31.5">
      <c r="A40" s="96" t="s">
        <v>327</v>
      </c>
      <c r="B40" s="95" t="s">
        <v>155</v>
      </c>
      <c r="C40" s="95"/>
      <c r="D40" s="98"/>
      <c r="E40" s="98"/>
      <c r="F40" s="98"/>
      <c r="G40" s="98"/>
      <c r="H40" s="98"/>
      <c r="I40" s="98"/>
      <c r="J40" s="98"/>
      <c r="K40" s="98"/>
    </row>
    <row r="41" spans="1:11" ht="31.5">
      <c r="A41" s="96" t="s">
        <v>328</v>
      </c>
      <c r="B41" s="95" t="s">
        <v>155</v>
      </c>
      <c r="C41" s="95"/>
      <c r="D41" s="98"/>
      <c r="E41" s="98"/>
      <c r="F41" s="98"/>
      <c r="G41" s="98"/>
      <c r="H41" s="98"/>
      <c r="I41" s="98"/>
      <c r="J41" s="98"/>
      <c r="K41" s="98"/>
    </row>
    <row r="42" spans="1:11" ht="31.5">
      <c r="A42" s="96" t="s">
        <v>329</v>
      </c>
      <c r="B42" s="95" t="s">
        <v>155</v>
      </c>
      <c r="C42" s="95"/>
      <c r="D42" s="98"/>
      <c r="E42" s="98"/>
      <c r="F42" s="98"/>
      <c r="G42" s="98"/>
      <c r="H42" s="98"/>
      <c r="I42" s="98"/>
      <c r="J42" s="98"/>
      <c r="K42" s="98"/>
    </row>
    <row r="43" spans="1:11" ht="31.5">
      <c r="A43" s="96" t="s">
        <v>330</v>
      </c>
      <c r="B43" s="95" t="s">
        <v>155</v>
      </c>
      <c r="C43" s="95"/>
      <c r="D43" s="98"/>
      <c r="E43" s="98"/>
      <c r="F43" s="98"/>
      <c r="G43" s="98"/>
      <c r="H43" s="98"/>
      <c r="I43" s="98"/>
      <c r="J43" s="98"/>
      <c r="K43" s="98"/>
    </row>
    <row r="44" spans="1:11" ht="31.5">
      <c r="A44" s="96" t="s">
        <v>331</v>
      </c>
      <c r="B44" s="95" t="s">
        <v>155</v>
      </c>
      <c r="C44" s="81">
        <f>'Приложение 47 на 2026 год'!C70*1.03</f>
        <v>184.91126294000003</v>
      </c>
      <c r="D44" s="81">
        <f>'Приложение 47 на 2026 год'!D70*1.03</f>
        <v>2176.7449658099999</v>
      </c>
      <c r="E44" s="81">
        <f>'Приложение 47 на 2026 год'!E70*1.03</f>
        <v>1634.2825011999998</v>
      </c>
      <c r="F44" s="81">
        <f>'Приложение 47 на 2026 год'!F70*1.03</f>
        <v>907.60811893000005</v>
      </c>
      <c r="G44" s="81">
        <f>'Приложение 47 на 2026 год'!G70*1.03</f>
        <v>1347.5618636700001</v>
      </c>
      <c r="H44" s="81">
        <f>'Приложение 47 на 2026 год'!H70*1.03</f>
        <v>2410.3372166000004</v>
      </c>
      <c r="I44" s="81">
        <f>'Приложение 47 на 2026 год'!I70*1.03</f>
        <v>673.32745013000022</v>
      </c>
      <c r="J44" s="81">
        <f>'Приложение 47 на 2026 год'!J70*1.03</f>
        <v>1805.11944038</v>
      </c>
      <c r="K44" s="81">
        <f>'Приложение 47 на 2026 год'!K70*1.03</f>
        <v>668.92376032000004</v>
      </c>
    </row>
    <row r="45" spans="1:11" ht="31.5">
      <c r="A45" s="96" t="s">
        <v>332</v>
      </c>
      <c r="B45" s="95" t="s">
        <v>155</v>
      </c>
      <c r="C45" s="95"/>
      <c r="D45" s="100"/>
      <c r="E45" s="100"/>
      <c r="F45" s="100"/>
      <c r="G45" s="100"/>
      <c r="H45" s="100"/>
      <c r="I45" s="100"/>
      <c r="J45" s="100"/>
      <c r="K45" s="100"/>
    </row>
    <row r="46" spans="1:11" ht="31.5">
      <c r="A46" s="96" t="s">
        <v>333</v>
      </c>
      <c r="B46" s="95" t="s">
        <v>155</v>
      </c>
      <c r="C46" s="81">
        <f>'Приложение 47 на 2026 год'!C72*1.03</f>
        <v>30.454301490000006</v>
      </c>
      <c r="D46" s="81">
        <f>'Приложение 47 на 2026 год'!D72*1.03</f>
        <v>1113.7401402099999</v>
      </c>
      <c r="E46" s="81">
        <f>'Приложение 47 на 2026 год'!E72*1.03</f>
        <v>543.71910065999998</v>
      </c>
      <c r="F46" s="81">
        <f>'Приложение 47 на 2026 год'!F72*1.03</f>
        <v>567.22365843000011</v>
      </c>
      <c r="G46" s="81">
        <f>'Приложение 47 на 2026 год'!G72*1.03</f>
        <v>306.94701430000003</v>
      </c>
      <c r="H46" s="81">
        <f>'Приложение 47 на 2026 год'!H72*1.03</f>
        <v>569.76971234000007</v>
      </c>
      <c r="I46" s="81">
        <f>'Приложение 47 на 2026 год'!I72*1.03</f>
        <v>190.14542527</v>
      </c>
      <c r="J46" s="81">
        <f>'Приложение 47 на 2026 год'!J72*1.03</f>
        <v>420.44856779000003</v>
      </c>
      <c r="K46" s="81">
        <f>'Приложение 47 на 2026 год'!K72*1.03</f>
        <v>182.54004535000004</v>
      </c>
    </row>
    <row r="47" spans="1:11" ht="31.5">
      <c r="A47" s="96" t="s">
        <v>334</v>
      </c>
      <c r="B47" s="95" t="s">
        <v>155</v>
      </c>
      <c r="C47" s="95"/>
      <c r="D47" s="98"/>
      <c r="E47" s="98"/>
      <c r="F47" s="98"/>
      <c r="G47" s="98"/>
      <c r="H47" s="98"/>
      <c r="I47" s="98"/>
      <c r="J47" s="98"/>
      <c r="K47" s="98"/>
    </row>
    <row r="48" spans="1:11" ht="31.5">
      <c r="A48" s="96" t="s">
        <v>335</v>
      </c>
      <c r="B48" s="95" t="s">
        <v>155</v>
      </c>
      <c r="C48" s="95"/>
      <c r="D48" s="98"/>
      <c r="E48" s="98"/>
      <c r="F48" s="98"/>
      <c r="G48" s="98"/>
      <c r="H48" s="98"/>
      <c r="I48" s="98"/>
      <c r="J48" s="98"/>
      <c r="K48" s="98"/>
    </row>
    <row r="49" spans="1:11" ht="31.5">
      <c r="A49" s="96" t="s">
        <v>336</v>
      </c>
      <c r="B49" s="95" t="s">
        <v>155</v>
      </c>
      <c r="C49" s="81">
        <v>363.08</v>
      </c>
      <c r="D49" s="98">
        <v>801.67</v>
      </c>
      <c r="E49" s="100">
        <v>695.71</v>
      </c>
      <c r="F49" s="100">
        <v>639.21</v>
      </c>
      <c r="G49" s="100">
        <v>553.71</v>
      </c>
      <c r="H49" s="100">
        <v>486.46</v>
      </c>
      <c r="I49" s="100">
        <v>491.98</v>
      </c>
      <c r="J49" s="100">
        <v>1013.1</v>
      </c>
      <c r="K49" s="100">
        <v>486.46</v>
      </c>
    </row>
    <row r="50" spans="1:11" ht="31.5">
      <c r="A50" s="96" t="s">
        <v>337</v>
      </c>
      <c r="B50" s="95" t="s">
        <v>155</v>
      </c>
      <c r="C50" s="81">
        <f>'Приложение 47 на 2026 год'!C76*1.03</f>
        <v>119.81751555000002</v>
      </c>
      <c r="D50" s="81">
        <f>'Приложение 47 на 2026 год'!D76*1.03</f>
        <v>264.56013397000004</v>
      </c>
      <c r="E50" s="81">
        <f>'Приложение 47 на 2026 год'!E76*1.03</f>
        <v>229.58194270000001</v>
      </c>
      <c r="F50" s="81">
        <f>'Приложение 47 на 2026 год'!F76*1.03</f>
        <v>211.10392913000001</v>
      </c>
      <c r="G50" s="81">
        <f>'Приложение 47 на 2026 год'!G76*1.03</f>
        <v>182.72580894000004</v>
      </c>
      <c r="H50" s="81">
        <f>'Приложение 47 на 2026 год'!H76*1.03</f>
        <v>160.53252357</v>
      </c>
      <c r="I50" s="81">
        <f>'Приложение 47 на 2026 год'!I76*1.03</f>
        <v>162.35737766000003</v>
      </c>
      <c r="J50" s="81">
        <f>'Приложение 47 на 2026 год'!J76*1.03</f>
        <v>334.33075292000001</v>
      </c>
      <c r="K50" s="81">
        <f>'Приложение 47 на 2026 год'!K76*1.03</f>
        <v>160.53252357</v>
      </c>
    </row>
    <row r="51" spans="1:11" ht="31.5">
      <c r="A51" s="96" t="s">
        <v>338</v>
      </c>
      <c r="B51" s="95" t="s">
        <v>155</v>
      </c>
      <c r="C51" s="95">
        <v>103.81</v>
      </c>
      <c r="D51" s="98">
        <v>887.09</v>
      </c>
      <c r="E51" s="98">
        <v>15.34</v>
      </c>
      <c r="F51" s="98">
        <v>27.33</v>
      </c>
      <c r="G51" s="98">
        <v>185.8</v>
      </c>
      <c r="H51" s="98">
        <v>12.33</v>
      </c>
      <c r="I51" s="98">
        <v>228.06</v>
      </c>
      <c r="J51" s="98">
        <v>218.93</v>
      </c>
      <c r="K51" s="98">
        <v>172.53</v>
      </c>
    </row>
    <row r="52" spans="1:11" ht="31.5">
      <c r="A52" s="96" t="s">
        <v>339</v>
      </c>
      <c r="B52" s="95" t="s">
        <v>155</v>
      </c>
      <c r="C52" s="95"/>
      <c r="D52" s="98"/>
      <c r="E52" s="98"/>
      <c r="F52" s="98"/>
      <c r="G52" s="98"/>
      <c r="H52" s="98"/>
      <c r="I52" s="98"/>
      <c r="J52" s="98"/>
      <c r="K52" s="98"/>
    </row>
    <row r="53" spans="1:11" ht="31.5">
      <c r="A53" s="96" t="s">
        <v>340</v>
      </c>
      <c r="B53" s="95" t="s">
        <v>155</v>
      </c>
      <c r="C53" s="95"/>
      <c r="D53" s="98"/>
      <c r="E53" s="98"/>
      <c r="F53" s="98"/>
      <c r="G53" s="98"/>
      <c r="H53" s="98"/>
      <c r="I53" s="98"/>
      <c r="J53" s="98"/>
      <c r="K53" s="98"/>
    </row>
    <row r="54" spans="1:11" ht="31.5">
      <c r="A54" s="96" t="s">
        <v>341</v>
      </c>
      <c r="B54" s="95" t="s">
        <v>155</v>
      </c>
      <c r="C54" s="81"/>
      <c r="D54" s="81"/>
      <c r="E54" s="81"/>
      <c r="F54" s="81"/>
      <c r="G54" s="81"/>
      <c r="H54" s="81"/>
      <c r="I54" s="81"/>
      <c r="J54" s="81"/>
      <c r="K54" s="81"/>
    </row>
    <row r="55" spans="1:11" ht="31.5">
      <c r="A55" s="96" t="s">
        <v>342</v>
      </c>
      <c r="B55" s="95" t="s">
        <v>155</v>
      </c>
      <c r="C55" s="81"/>
      <c r="D55" s="81"/>
      <c r="E55" s="81"/>
      <c r="F55" s="81"/>
      <c r="G55" s="81"/>
      <c r="H55" s="81"/>
      <c r="I55" s="81"/>
      <c r="J55" s="81"/>
      <c r="K55" s="81"/>
    </row>
    <row r="56" spans="1:11" ht="31.5">
      <c r="A56" s="96" t="s">
        <v>343</v>
      </c>
      <c r="B56" s="95" t="s">
        <v>155</v>
      </c>
      <c r="C56" s="95"/>
      <c r="D56" s="98"/>
      <c r="E56" s="98"/>
      <c r="F56" s="98"/>
      <c r="G56" s="98"/>
      <c r="H56" s="98"/>
      <c r="I56" s="98"/>
      <c r="J56" s="98"/>
      <c r="K56" s="98"/>
    </row>
    <row r="57" spans="1:11" ht="31.5">
      <c r="A57" s="96" t="s">
        <v>344</v>
      </c>
      <c r="B57" s="95" t="s">
        <v>155</v>
      </c>
      <c r="C57" s="95"/>
      <c r="D57" s="98"/>
      <c r="E57" s="98"/>
      <c r="F57" s="98"/>
      <c r="G57" s="98"/>
      <c r="H57" s="98"/>
      <c r="I57" s="98"/>
      <c r="J57" s="98"/>
      <c r="K57" s="98"/>
    </row>
    <row r="58" spans="1:11" ht="31.5">
      <c r="A58" s="96" t="s">
        <v>345</v>
      </c>
      <c r="B58" s="95" t="s">
        <v>155</v>
      </c>
      <c r="C58" s="99">
        <f>'Приложение 47 на 2026 год'!C84*1.03</f>
        <v>5.7258894800000002</v>
      </c>
      <c r="D58" s="99">
        <f>'Приложение 47 на 2026 год'!D84*1.03</f>
        <v>45.009425129999997</v>
      </c>
      <c r="E58" s="99">
        <f>'Приложение 47 на 2026 год'!E84*1.03</f>
        <v>43.796498160000006</v>
      </c>
      <c r="F58" s="99">
        <f>'Приложение 47 на 2026 год'!F84*1.03</f>
        <v>22.717794329999997</v>
      </c>
      <c r="G58" s="99">
        <f>'Приложение 47 на 2026 год'!G84*1.03</f>
        <v>33.240755340000007</v>
      </c>
      <c r="H58" s="99">
        <f>'Приложение 47 на 2026 год'!H84*1.03</f>
        <v>62.558620750000003</v>
      </c>
      <c r="I58" s="99">
        <f>'Приложение 47 на 2026 год'!I84*1.03</f>
        <v>17.724031939999996</v>
      </c>
      <c r="J58" s="99">
        <f>'Приложение 47 на 2026 год'!J84*1.03</f>
        <v>52.177714250000008</v>
      </c>
      <c r="K58" s="99">
        <f>'Приложение 47 на 2026 год'!K84*1.03</f>
        <v>16.63130494</v>
      </c>
    </row>
    <row r="59" spans="1:11" ht="31.5">
      <c r="A59" s="96" t="s">
        <v>346</v>
      </c>
      <c r="B59" s="95" t="s">
        <v>155</v>
      </c>
      <c r="C59" s="95"/>
      <c r="D59" s="98"/>
      <c r="E59" s="98"/>
      <c r="F59" s="98"/>
      <c r="G59" s="98"/>
      <c r="H59" s="98"/>
      <c r="I59" s="98"/>
      <c r="J59" s="98"/>
      <c r="K59" s="98"/>
    </row>
    <row r="60" spans="1:11" ht="31.5">
      <c r="A60" s="96" t="s">
        <v>347</v>
      </c>
      <c r="B60" s="95" t="s">
        <v>155</v>
      </c>
      <c r="C60" s="95"/>
      <c r="D60" s="98"/>
      <c r="E60" s="98"/>
      <c r="F60" s="98"/>
      <c r="G60" s="98"/>
      <c r="H60" s="98"/>
      <c r="I60" s="98"/>
      <c r="J60" s="98"/>
      <c r="K60" s="98"/>
    </row>
    <row r="61" spans="1:11" ht="31.5">
      <c r="A61" s="96" t="s">
        <v>348</v>
      </c>
      <c r="B61" s="95" t="s">
        <v>155</v>
      </c>
      <c r="C61" s="95"/>
      <c r="D61" s="95"/>
      <c r="E61" s="95"/>
      <c r="F61" s="95"/>
      <c r="G61" s="95"/>
      <c r="H61" s="95"/>
      <c r="I61" s="95"/>
      <c r="J61" s="95"/>
      <c r="K61" s="95"/>
    </row>
    <row r="62" spans="1:11" ht="47.25">
      <c r="A62" s="96" t="s">
        <v>349</v>
      </c>
      <c r="B62" s="95" t="s">
        <v>155</v>
      </c>
      <c r="C62" s="98">
        <f>'Приложение 47 на 2026 год'!C88*1.03</f>
        <v>79.539598330000018</v>
      </c>
      <c r="D62" s="98">
        <f>'Приложение 47 на 2026 год'!D88*1.03</f>
        <v>260.93228033000003</v>
      </c>
      <c r="E62" s="98">
        <f>'Приложение 47 на 2026 год'!E88*1.03</f>
        <v>260.93228033000003</v>
      </c>
      <c r="F62" s="98">
        <f>'Приложение 47 на 2026 год'!F88*1.03</f>
        <v>260.93228033000003</v>
      </c>
      <c r="G62" s="98">
        <f>'Приложение 47 на 2026 год'!G88*1.03</f>
        <v>260.93228033000003</v>
      </c>
      <c r="H62" s="98">
        <f>'Приложение 47 на 2026 год'!H88*1.03</f>
        <v>260.93228033000003</v>
      </c>
      <c r="I62" s="98">
        <f>'Приложение 47 на 2026 год'!I88*1.03</f>
        <v>260.93228033000003</v>
      </c>
      <c r="J62" s="98">
        <f>'Приложение 47 на 2026 год'!J88*1.03</f>
        <v>260.93228033000003</v>
      </c>
      <c r="K62" s="98">
        <f>'Приложение 47 на 2026 год'!K88*1.03</f>
        <v>260.93228033000003</v>
      </c>
    </row>
    <row r="63" spans="1:11" ht="31.5">
      <c r="A63" s="96" t="s">
        <v>350</v>
      </c>
      <c r="B63" s="95" t="s">
        <v>155</v>
      </c>
      <c r="C63" s="95"/>
      <c r="D63" s="98"/>
      <c r="E63" s="98"/>
      <c r="F63" s="98"/>
      <c r="G63" s="98"/>
      <c r="H63" s="98"/>
      <c r="I63" s="98"/>
      <c r="J63" s="98"/>
      <c r="K63" s="98"/>
    </row>
    <row r="64" spans="1:11" ht="31.5">
      <c r="A64" s="96" t="s">
        <v>351</v>
      </c>
      <c r="B64" s="95" t="s">
        <v>155</v>
      </c>
      <c r="C64" s="81">
        <f t="shared" ref="C64:K64" si="2">C32+C36+C39+C44+C46+C49+C50+C51+C58+C62+C63</f>
        <v>933.98708342000009</v>
      </c>
      <c r="D64" s="81">
        <f t="shared" si="2"/>
        <v>6809.6065401000005</v>
      </c>
      <c r="E64" s="81">
        <f t="shared" si="2"/>
        <v>3486.3361800600001</v>
      </c>
      <c r="F64" s="81">
        <f t="shared" si="2"/>
        <v>4009.0716930299996</v>
      </c>
      <c r="G64" s="81">
        <f t="shared" si="2"/>
        <v>2901.6998421700009</v>
      </c>
      <c r="H64" s="81">
        <f t="shared" si="2"/>
        <v>6007.0738252200008</v>
      </c>
      <c r="I64" s="81">
        <f t="shared" si="2"/>
        <v>2372.4617694000003</v>
      </c>
      <c r="J64" s="81">
        <f t="shared" si="2"/>
        <v>5211.3483522800016</v>
      </c>
      <c r="K64" s="81">
        <f t="shared" si="2"/>
        <v>3351.9501278800008</v>
      </c>
    </row>
    <row r="65" spans="1:11" ht="31.5">
      <c r="A65" s="96" t="s">
        <v>352</v>
      </c>
      <c r="B65" s="95" t="s">
        <v>155</v>
      </c>
      <c r="C65" s="95"/>
      <c r="D65" s="98"/>
      <c r="E65" s="98"/>
      <c r="F65" s="98"/>
      <c r="G65" s="98"/>
      <c r="H65" s="98"/>
      <c r="I65" s="98"/>
      <c r="J65" s="98"/>
      <c r="K65" s="98"/>
    </row>
    <row r="66" spans="1:11" ht="31.5">
      <c r="A66" s="96" t="s">
        <v>353</v>
      </c>
      <c r="B66" s="95" t="s">
        <v>155</v>
      </c>
      <c r="C66" s="95"/>
      <c r="D66" s="98"/>
      <c r="E66" s="98"/>
      <c r="F66" s="98"/>
      <c r="G66" s="98"/>
      <c r="H66" s="98"/>
      <c r="I66" s="98"/>
      <c r="J66" s="98"/>
      <c r="K66" s="98"/>
    </row>
    <row r="67" spans="1:11" ht="31.5">
      <c r="A67" s="96" t="s">
        <v>354</v>
      </c>
      <c r="B67" s="95" t="s">
        <v>155</v>
      </c>
      <c r="C67" s="95"/>
      <c r="D67" s="98"/>
      <c r="E67" s="98"/>
      <c r="F67" s="98"/>
      <c r="G67" s="98"/>
      <c r="H67" s="98"/>
      <c r="I67" s="98"/>
      <c r="J67" s="98"/>
      <c r="K67" s="98"/>
    </row>
    <row r="68" spans="1:11" ht="31.5">
      <c r="A68" s="96" t="s">
        <v>355</v>
      </c>
      <c r="B68" s="95" t="s">
        <v>155</v>
      </c>
      <c r="C68" s="95"/>
      <c r="D68" s="98"/>
      <c r="E68" s="98"/>
      <c r="F68" s="98"/>
      <c r="G68" s="98"/>
      <c r="H68" s="98"/>
      <c r="I68" s="98"/>
      <c r="J68" s="98"/>
      <c r="K68" s="98"/>
    </row>
    <row r="69" spans="1:11" ht="31.5">
      <c r="A69" s="96" t="s">
        <v>356</v>
      </c>
      <c r="B69" s="95" t="s">
        <v>155</v>
      </c>
      <c r="C69" s="95"/>
      <c r="D69" s="98"/>
      <c r="E69" s="98"/>
      <c r="F69" s="98"/>
      <c r="G69" s="98"/>
      <c r="H69" s="98"/>
      <c r="I69" s="98"/>
      <c r="J69" s="98"/>
      <c r="K69" s="98"/>
    </row>
    <row r="70" spans="1:11" ht="31.5">
      <c r="A70" s="96" t="s">
        <v>357</v>
      </c>
      <c r="B70" s="95" t="s">
        <v>155</v>
      </c>
      <c r="C70" s="95"/>
      <c r="D70" s="98"/>
      <c r="E70" s="98"/>
      <c r="F70" s="98"/>
      <c r="G70" s="98"/>
      <c r="H70" s="98"/>
      <c r="I70" s="98"/>
      <c r="J70" s="98"/>
      <c r="K70" s="98"/>
    </row>
    <row r="71" spans="1:11" ht="31.5">
      <c r="A71" s="96" t="s">
        <v>358</v>
      </c>
      <c r="B71" s="95" t="s">
        <v>155</v>
      </c>
      <c r="C71" s="99">
        <f>'Приложение 47 на 2026 год'!C97*1.03</f>
        <v>2.24009035</v>
      </c>
      <c r="D71" s="99">
        <f>'Приложение 47 на 2026 год'!D97*1.03</f>
        <v>2.24009035</v>
      </c>
      <c r="E71" s="99">
        <f>'Приложение 47 на 2026 год'!E97*1.03</f>
        <v>2.24009035</v>
      </c>
      <c r="F71" s="99">
        <f>'Приложение 47 на 2026 год'!F97*1.03</f>
        <v>2.24009035</v>
      </c>
      <c r="G71" s="99">
        <f>'Приложение 47 на 2026 год'!G97*1.03</f>
        <v>2.24009035</v>
      </c>
      <c r="H71" s="99">
        <f>'Приложение 47 на 2026 год'!H97*1.03</f>
        <v>2.24009035</v>
      </c>
      <c r="I71" s="99">
        <f>'Приложение 47 на 2026 год'!I97*1.03</f>
        <v>2.24009035</v>
      </c>
      <c r="J71" s="99">
        <f>'Приложение 47 на 2026 год'!J97*1.03</f>
        <v>2.24009035</v>
      </c>
      <c r="K71" s="99">
        <f>'Приложение 47 на 2026 год'!K97*1.03</f>
        <v>2.24009035</v>
      </c>
    </row>
    <row r="72" spans="1:11" ht="31.5">
      <c r="A72" s="96" t="s">
        <v>359</v>
      </c>
      <c r="B72" s="95" t="s">
        <v>155</v>
      </c>
      <c r="C72" s="95"/>
      <c r="D72" s="95"/>
      <c r="E72" s="95"/>
      <c r="F72" s="95"/>
      <c r="G72" s="95"/>
      <c r="H72" s="95"/>
      <c r="I72" s="95"/>
      <c r="J72" s="95"/>
      <c r="K72" s="95"/>
    </row>
    <row r="73" spans="1:11" ht="31.5">
      <c r="A73" s="96" t="s">
        <v>360</v>
      </c>
      <c r="B73" s="95" t="s">
        <v>155</v>
      </c>
      <c r="C73" s="99">
        <f>'Приложение 47 на 2026 год'!C99*1.03</f>
        <v>0.36059991000000008</v>
      </c>
      <c r="D73" s="99">
        <f>'Приложение 47 на 2026 год'!D99*1.03</f>
        <v>0.36059991000000008</v>
      </c>
      <c r="E73" s="99">
        <f>'Приложение 47 на 2026 год'!E99*1.03</f>
        <v>0.36059991000000008</v>
      </c>
      <c r="F73" s="99">
        <f>'Приложение 47 на 2026 год'!F99*1.03</f>
        <v>0.36059991000000008</v>
      </c>
      <c r="G73" s="99">
        <f>'Приложение 47 на 2026 год'!G99*1.03</f>
        <v>0.36059991000000008</v>
      </c>
      <c r="H73" s="99">
        <f>'Приложение 47 на 2026 год'!H99*1.03</f>
        <v>0.36059991000000008</v>
      </c>
      <c r="I73" s="99">
        <f>'Приложение 47 на 2026 год'!I99*1.03</f>
        <v>0.36059991000000008</v>
      </c>
      <c r="J73" s="99">
        <f>'Приложение 47 на 2026 год'!J99*1.03</f>
        <v>0.36059991000000008</v>
      </c>
      <c r="K73" s="99">
        <f>'Приложение 47 на 2026 год'!K99*1.03</f>
        <v>0.36059991000000008</v>
      </c>
    </row>
    <row r="74" spans="1:11" ht="31.5">
      <c r="A74" s="96" t="s">
        <v>361</v>
      </c>
      <c r="B74" s="95" t="s">
        <v>155</v>
      </c>
      <c r="C74" s="95"/>
      <c r="D74" s="98"/>
      <c r="E74" s="98"/>
      <c r="F74" s="98"/>
      <c r="G74" s="98"/>
      <c r="H74" s="98"/>
      <c r="I74" s="98"/>
      <c r="J74" s="98"/>
      <c r="K74" s="98"/>
    </row>
    <row r="75" spans="1:11" ht="31.5">
      <c r="A75" s="96" t="s">
        <v>362</v>
      </c>
      <c r="B75" s="95" t="s">
        <v>155</v>
      </c>
      <c r="C75" s="95"/>
      <c r="D75" s="98"/>
      <c r="E75" s="98"/>
      <c r="F75" s="98"/>
      <c r="G75" s="98"/>
      <c r="H75" s="98"/>
      <c r="I75" s="98"/>
      <c r="J75" s="98"/>
      <c r="K75" s="98"/>
    </row>
    <row r="76" spans="1:11" ht="31.5">
      <c r="A76" s="96" t="s">
        <v>363</v>
      </c>
      <c r="B76" s="95" t="s">
        <v>155</v>
      </c>
      <c r="C76" s="95"/>
      <c r="D76" s="98"/>
      <c r="E76" s="98"/>
      <c r="F76" s="98"/>
      <c r="G76" s="98"/>
      <c r="H76" s="98"/>
      <c r="I76" s="98"/>
      <c r="J76" s="98"/>
      <c r="K76" s="98"/>
    </row>
    <row r="77" spans="1:11" ht="31.5">
      <c r="A77" s="96" t="s">
        <v>364</v>
      </c>
      <c r="B77" s="95" t="s">
        <v>155</v>
      </c>
      <c r="C77" s="95">
        <v>7.0000000000000007E-2</v>
      </c>
      <c r="D77" s="95">
        <v>7.0000000000000007E-2</v>
      </c>
      <c r="E77" s="95">
        <v>7.0000000000000007E-2</v>
      </c>
      <c r="F77" s="95">
        <v>7.0000000000000007E-2</v>
      </c>
      <c r="G77" s="95">
        <v>7.0000000000000007E-2</v>
      </c>
      <c r="H77" s="95">
        <v>7.0000000000000007E-2</v>
      </c>
      <c r="I77" s="95">
        <v>7.0000000000000007E-2</v>
      </c>
      <c r="J77" s="95">
        <v>7.0000000000000007E-2</v>
      </c>
      <c r="K77" s="95">
        <v>7.0000000000000007E-2</v>
      </c>
    </row>
    <row r="78" spans="1:11" ht="31.5">
      <c r="A78" s="96" t="s">
        <v>365</v>
      </c>
      <c r="B78" s="95" t="s">
        <v>155</v>
      </c>
      <c r="C78" s="99">
        <f>'Приложение 47 на 2026 год'!C104*1.03</f>
        <v>1.7265086600000004</v>
      </c>
      <c r="D78" s="99">
        <f>'Приложение 47 на 2026 год'!D104*1.03</f>
        <v>1.7265086600000004</v>
      </c>
      <c r="E78" s="99">
        <f>'Приложение 47 на 2026 год'!E104*1.03</f>
        <v>1.7265086600000004</v>
      </c>
      <c r="F78" s="99">
        <f>'Приложение 47 на 2026 год'!F104*1.03</f>
        <v>1.7265086600000004</v>
      </c>
      <c r="G78" s="99">
        <f>'Приложение 47 на 2026 год'!G104*1.03</f>
        <v>1.7265086600000004</v>
      </c>
      <c r="H78" s="99">
        <f>'Приложение 47 на 2026 год'!H104*1.03</f>
        <v>1.7265086600000004</v>
      </c>
      <c r="I78" s="99">
        <f>'Приложение 47 на 2026 год'!I104*1.03</f>
        <v>1.7265086600000004</v>
      </c>
      <c r="J78" s="99">
        <f>'Приложение 47 на 2026 год'!J104*1.03</f>
        <v>1.7265086600000004</v>
      </c>
      <c r="K78" s="99">
        <f>'Приложение 47 на 2026 год'!K104*1.03</f>
        <v>1.7265086600000004</v>
      </c>
    </row>
    <row r="79" spans="1:11" ht="31.5">
      <c r="A79" s="96" t="s">
        <v>366</v>
      </c>
      <c r="B79" s="95" t="s">
        <v>155</v>
      </c>
      <c r="C79" s="95"/>
      <c r="D79" s="98"/>
      <c r="E79" s="98"/>
      <c r="F79" s="98"/>
      <c r="G79" s="98"/>
      <c r="H79" s="98"/>
      <c r="I79" s="98"/>
      <c r="J79" s="98"/>
      <c r="K79" s="98"/>
    </row>
    <row r="80" spans="1:11" ht="31.5">
      <c r="A80" s="96" t="s">
        <v>367</v>
      </c>
      <c r="B80" s="95" t="s">
        <v>155</v>
      </c>
      <c r="C80" s="81">
        <f t="shared" ref="C80:K80" si="3">C64+C71+C77+C78</f>
        <v>938.02368243000012</v>
      </c>
      <c r="D80" s="81">
        <f t="shared" si="3"/>
        <v>6813.6431391100004</v>
      </c>
      <c r="E80" s="81">
        <f t="shared" si="3"/>
        <v>3490.3727790700004</v>
      </c>
      <c r="F80" s="81">
        <f t="shared" si="3"/>
        <v>4013.1082920399999</v>
      </c>
      <c r="G80" s="81">
        <f t="shared" si="3"/>
        <v>2905.7364411800013</v>
      </c>
      <c r="H80" s="81">
        <f t="shared" si="3"/>
        <v>6011.1104242300007</v>
      </c>
      <c r="I80" s="81">
        <f t="shared" si="3"/>
        <v>2376.4983684100007</v>
      </c>
      <c r="J80" s="81">
        <f t="shared" si="3"/>
        <v>5215.3849512900015</v>
      </c>
      <c r="K80" s="81">
        <f t="shared" si="3"/>
        <v>3355.9867268900011</v>
      </c>
    </row>
    <row r="81" spans="1:11" ht="31.5">
      <c r="A81" s="96" t="s">
        <v>408</v>
      </c>
      <c r="B81" s="95" t="s">
        <v>368</v>
      </c>
      <c r="C81" s="98">
        <v>3741.35</v>
      </c>
      <c r="D81" s="98">
        <v>3283.1</v>
      </c>
      <c r="E81" s="98">
        <v>3283.1</v>
      </c>
      <c r="F81" s="98">
        <v>3283.1</v>
      </c>
      <c r="G81" s="98">
        <v>3283.1</v>
      </c>
      <c r="H81" s="98">
        <v>3283.1</v>
      </c>
      <c r="I81" s="98">
        <v>3283.1</v>
      </c>
      <c r="J81" s="98">
        <v>3283.1</v>
      </c>
      <c r="K81" s="98">
        <v>3283.1</v>
      </c>
    </row>
    <row r="82" spans="1:11" ht="31.5">
      <c r="A82" s="96" t="s">
        <v>409</v>
      </c>
      <c r="B82" s="95" t="s">
        <v>368</v>
      </c>
      <c r="C82" s="98">
        <v>3571.64</v>
      </c>
      <c r="D82" s="98">
        <v>3325.08</v>
      </c>
      <c r="E82" s="98">
        <v>3325.08</v>
      </c>
      <c r="F82" s="98">
        <v>3325.08</v>
      </c>
      <c r="G82" s="98">
        <v>3325.08</v>
      </c>
      <c r="H82" s="98">
        <v>3325.08</v>
      </c>
      <c r="I82" s="98">
        <v>3325.08</v>
      </c>
      <c r="J82" s="98">
        <v>3325.08</v>
      </c>
      <c r="K82" s="98">
        <v>3325.08</v>
      </c>
    </row>
  </sheetData>
  <dataValidations count="1">
    <dataValidation allowBlank="1" sqref="H2:K2 C2:F2"/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4:K84"/>
  <sheetViews>
    <sheetView tabSelected="1" workbookViewId="0">
      <selection activeCell="L1" sqref="L1:O1048576"/>
    </sheetView>
  </sheetViews>
  <sheetFormatPr defaultRowHeight="15"/>
  <cols>
    <col min="1" max="1" width="54.85546875" customWidth="1"/>
  </cols>
  <sheetData>
    <row r="4" spans="1:11" ht="120">
      <c r="A4" s="95" t="s">
        <v>284</v>
      </c>
      <c r="B4" s="95" t="s">
        <v>285</v>
      </c>
      <c r="C4" s="20" t="s">
        <v>14</v>
      </c>
      <c r="D4" s="20" t="s">
        <v>19</v>
      </c>
      <c r="E4" s="20" t="s">
        <v>20</v>
      </c>
      <c r="F4" s="20" t="s">
        <v>21</v>
      </c>
      <c r="G4" s="20" t="s">
        <v>36</v>
      </c>
      <c r="H4" s="20" t="s">
        <v>22</v>
      </c>
      <c r="I4" s="20" t="s">
        <v>23</v>
      </c>
      <c r="J4" s="20" t="s">
        <v>24</v>
      </c>
      <c r="K4" s="20" t="s">
        <v>25</v>
      </c>
    </row>
    <row r="5" spans="1:11" ht="45.75" customHeight="1">
      <c r="A5" s="96" t="s">
        <v>286</v>
      </c>
      <c r="B5" s="95" t="s">
        <v>287</v>
      </c>
      <c r="C5" s="95">
        <v>0.16600000000000001</v>
      </c>
      <c r="D5" s="98">
        <v>3.5760000000000001</v>
      </c>
      <c r="E5" s="98">
        <v>1.718</v>
      </c>
      <c r="F5" s="98">
        <v>1.29</v>
      </c>
      <c r="G5" s="98">
        <v>0.86</v>
      </c>
      <c r="H5" s="98">
        <v>2.6819999999999999</v>
      </c>
      <c r="I5" s="98">
        <v>0.68799999999999994</v>
      </c>
      <c r="J5" s="98">
        <v>2.6139999999999999</v>
      </c>
      <c r="K5" s="98">
        <v>0.43</v>
      </c>
    </row>
    <row r="6" spans="1:11" ht="29.25" customHeight="1">
      <c r="A6" s="96" t="s">
        <v>288</v>
      </c>
      <c r="B6" s="95" t="s">
        <v>287</v>
      </c>
      <c r="C6" s="95"/>
      <c r="D6" s="98"/>
      <c r="E6" s="98"/>
      <c r="F6" s="98"/>
      <c r="G6" s="98"/>
      <c r="H6" s="98"/>
      <c r="I6" s="98"/>
      <c r="J6" s="98"/>
      <c r="K6" s="98"/>
    </row>
    <row r="7" spans="1:11" ht="29.25" customHeight="1">
      <c r="A7" s="96" t="s">
        <v>289</v>
      </c>
      <c r="B7" s="95" t="s">
        <v>287</v>
      </c>
      <c r="C7" s="95"/>
      <c r="D7" s="98"/>
      <c r="E7" s="98"/>
      <c r="F7" s="98"/>
      <c r="G7" s="98"/>
      <c r="H7" s="98"/>
      <c r="I7" s="98"/>
      <c r="J7" s="98"/>
      <c r="K7" s="98"/>
    </row>
    <row r="8" spans="1:11" ht="36.75" customHeight="1">
      <c r="A8" s="96" t="s">
        <v>290</v>
      </c>
      <c r="B8" s="95" t="s">
        <v>118</v>
      </c>
      <c r="C8" s="95"/>
      <c r="D8" s="98"/>
      <c r="E8" s="98"/>
      <c r="F8" s="98"/>
      <c r="G8" s="98"/>
      <c r="H8" s="98"/>
      <c r="I8" s="98"/>
      <c r="J8" s="98"/>
      <c r="K8" s="98"/>
    </row>
    <row r="9" spans="1:11" ht="47.25" customHeight="1">
      <c r="A9" s="96" t="s">
        <v>291</v>
      </c>
      <c r="B9" s="95" t="s">
        <v>287</v>
      </c>
      <c r="C9" s="95">
        <v>0.16600000000000001</v>
      </c>
      <c r="D9" s="98">
        <v>3.5760000000000001</v>
      </c>
      <c r="E9" s="98">
        <v>1.718</v>
      </c>
      <c r="F9" s="98">
        <v>1.29</v>
      </c>
      <c r="G9" s="98">
        <v>0.86</v>
      </c>
      <c r="H9" s="98">
        <v>2.6819999999999999</v>
      </c>
      <c r="I9" s="98">
        <v>0.68799999999999994</v>
      </c>
      <c r="J9" s="98">
        <v>2.6139999999999999</v>
      </c>
      <c r="K9" s="98">
        <v>0.43</v>
      </c>
    </row>
    <row r="10" spans="1:11" ht="28.5" customHeight="1">
      <c r="A10" s="96" t="s">
        <v>292</v>
      </c>
      <c r="B10" s="95" t="s">
        <v>287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</row>
    <row r="11" spans="1:11" ht="41.25" customHeight="1">
      <c r="A11" s="96" t="s">
        <v>293</v>
      </c>
      <c r="B11" s="95" t="s">
        <v>287</v>
      </c>
      <c r="C11" s="95">
        <v>3.0000000000000001E-3</v>
      </c>
      <c r="D11" s="98">
        <v>4.9000000000000002E-2</v>
      </c>
      <c r="E11" s="98">
        <v>0.05</v>
      </c>
      <c r="F11" s="98">
        <v>0.02</v>
      </c>
      <c r="G11" s="98">
        <v>2.7E-2</v>
      </c>
      <c r="H11" s="98">
        <v>7.0999999999999994E-2</v>
      </c>
      <c r="I11" s="98">
        <v>1.7999999999999999E-2</v>
      </c>
      <c r="J11" s="98">
        <v>0.05</v>
      </c>
      <c r="K11" s="98">
        <v>2.4E-2</v>
      </c>
    </row>
    <row r="12" spans="1:11" ht="32.25" customHeight="1">
      <c r="A12" s="96" t="s">
        <v>294</v>
      </c>
      <c r="B12" s="95" t="s">
        <v>287</v>
      </c>
      <c r="C12" s="95"/>
      <c r="D12" s="98"/>
      <c r="E12" s="98"/>
      <c r="F12" s="98"/>
      <c r="G12" s="98"/>
      <c r="H12" s="98"/>
      <c r="I12" s="98"/>
      <c r="J12" s="98"/>
      <c r="K12" s="98"/>
    </row>
    <row r="13" spans="1:11" ht="45.75" customHeight="1">
      <c r="A13" s="96" t="s">
        <v>295</v>
      </c>
      <c r="B13" s="95" t="s">
        <v>287</v>
      </c>
      <c r="C13" s="95"/>
      <c r="D13" s="98"/>
      <c r="E13" s="98"/>
      <c r="F13" s="98"/>
      <c r="G13" s="98"/>
      <c r="H13" s="98"/>
      <c r="I13" s="98"/>
      <c r="J13" s="98"/>
      <c r="K13" s="98"/>
    </row>
    <row r="14" spans="1:11" ht="15.75">
      <c r="A14" s="96" t="s">
        <v>296</v>
      </c>
      <c r="B14" s="95" t="s">
        <v>287</v>
      </c>
      <c r="C14" s="95">
        <v>3.5999999999999997E-2</v>
      </c>
      <c r="D14" s="98">
        <v>0.374</v>
      </c>
      <c r="E14" s="98">
        <v>0.38100000000000001</v>
      </c>
      <c r="F14" s="98">
        <v>0.154</v>
      </c>
      <c r="G14" s="98">
        <v>0.20699999999999999</v>
      </c>
      <c r="H14" s="98">
        <v>0.54200000000000004</v>
      </c>
      <c r="I14" s="98">
        <v>0.13900000000000001</v>
      </c>
      <c r="J14" s="98">
        <v>0.375</v>
      </c>
      <c r="K14" s="98">
        <v>0.188</v>
      </c>
    </row>
    <row r="15" spans="1:11" ht="15.75">
      <c r="A15" s="96" t="s">
        <v>297</v>
      </c>
      <c r="B15" s="95" t="s">
        <v>287</v>
      </c>
      <c r="C15" s="95"/>
      <c r="D15" s="98"/>
      <c r="E15" s="98"/>
      <c r="F15" s="98"/>
      <c r="G15" s="98"/>
      <c r="H15" s="98"/>
      <c r="I15" s="98"/>
      <c r="J15" s="98"/>
      <c r="K15" s="98"/>
    </row>
    <row r="16" spans="1:11" ht="15.75">
      <c r="A16" s="96" t="s">
        <v>298</v>
      </c>
      <c r="B16" s="95" t="s">
        <v>287</v>
      </c>
      <c r="C16" s="95"/>
      <c r="D16" s="98"/>
      <c r="E16" s="98"/>
      <c r="F16" s="98"/>
      <c r="G16" s="98"/>
      <c r="H16" s="98"/>
      <c r="I16" s="98"/>
      <c r="J16" s="98"/>
      <c r="K16" s="98"/>
    </row>
    <row r="17" spans="1:11" ht="36" customHeight="1">
      <c r="A17" s="96" t="s">
        <v>299</v>
      </c>
      <c r="B17" s="95" t="s">
        <v>287</v>
      </c>
      <c r="C17" s="95">
        <f t="shared" ref="C17:K17" si="0">C6-C13+C9</f>
        <v>0.16600000000000001</v>
      </c>
      <c r="D17" s="95">
        <f t="shared" si="0"/>
        <v>3.5760000000000001</v>
      </c>
      <c r="E17" s="95">
        <f t="shared" si="0"/>
        <v>1.718</v>
      </c>
      <c r="F17" s="95">
        <f t="shared" si="0"/>
        <v>1.29</v>
      </c>
      <c r="G17" s="95">
        <f t="shared" si="0"/>
        <v>0.86</v>
      </c>
      <c r="H17" s="95">
        <f t="shared" si="0"/>
        <v>2.6819999999999999</v>
      </c>
      <c r="I17" s="95">
        <f t="shared" si="0"/>
        <v>0.68799999999999994</v>
      </c>
      <c r="J17" s="95">
        <f t="shared" si="0"/>
        <v>2.6139999999999999</v>
      </c>
      <c r="K17" s="95">
        <f t="shared" si="0"/>
        <v>0.43</v>
      </c>
    </row>
    <row r="18" spans="1:11" ht="41.25" customHeight="1">
      <c r="A18" s="96" t="s">
        <v>300</v>
      </c>
      <c r="B18" s="97"/>
      <c r="C18" s="95"/>
      <c r="D18" s="98"/>
      <c r="E18" s="98"/>
      <c r="F18" s="98"/>
      <c r="G18" s="98"/>
      <c r="H18" s="98"/>
      <c r="I18" s="98"/>
      <c r="J18" s="98"/>
      <c r="K18" s="98"/>
    </row>
    <row r="19" spans="1:11" ht="15.75">
      <c r="A19" s="96" t="s">
        <v>301</v>
      </c>
      <c r="B19" s="95" t="s">
        <v>287</v>
      </c>
      <c r="C19" s="95"/>
      <c r="D19" s="98"/>
      <c r="E19" s="98"/>
      <c r="F19" s="98"/>
      <c r="G19" s="98"/>
      <c r="H19" s="98"/>
      <c r="I19" s="98"/>
      <c r="J19" s="98"/>
      <c r="K19" s="98"/>
    </row>
    <row r="20" spans="1:11" ht="27.75" customHeight="1">
      <c r="A20" s="96" t="s">
        <v>302</v>
      </c>
      <c r="B20" s="97"/>
      <c r="C20" s="95"/>
      <c r="D20" s="98"/>
      <c r="E20" s="98"/>
      <c r="F20" s="98"/>
      <c r="G20" s="98"/>
      <c r="H20" s="98"/>
      <c r="I20" s="98"/>
      <c r="J20" s="98"/>
      <c r="K20" s="98"/>
    </row>
    <row r="21" spans="1:11" ht="42" customHeight="1">
      <c r="A21" s="96" t="s">
        <v>303</v>
      </c>
      <c r="B21" s="95" t="s">
        <v>146</v>
      </c>
      <c r="C21" s="95"/>
      <c r="D21" s="98"/>
      <c r="E21" s="98"/>
      <c r="F21" s="98"/>
      <c r="G21" s="98"/>
      <c r="H21" s="98"/>
      <c r="I21" s="98"/>
      <c r="J21" s="98"/>
      <c r="K21" s="98"/>
    </row>
    <row r="22" spans="1:11" ht="33" customHeight="1">
      <c r="A22" s="96" t="s">
        <v>304</v>
      </c>
      <c r="B22" s="95" t="s">
        <v>146</v>
      </c>
      <c r="C22" s="95"/>
      <c r="D22" s="98"/>
      <c r="E22" s="98"/>
      <c r="F22" s="98"/>
      <c r="G22" s="98"/>
      <c r="H22" s="98"/>
      <c r="I22" s="98"/>
      <c r="J22" s="98"/>
      <c r="K22" s="98"/>
    </row>
    <row r="23" spans="1:11" ht="38.25" customHeight="1">
      <c r="A23" s="96" t="s">
        <v>305</v>
      </c>
      <c r="B23" s="95" t="s">
        <v>146</v>
      </c>
      <c r="C23" s="95"/>
      <c r="D23" s="98"/>
      <c r="E23" s="98"/>
      <c r="F23" s="98"/>
      <c r="G23" s="98"/>
      <c r="H23" s="98"/>
      <c r="I23" s="98"/>
      <c r="J23" s="98"/>
      <c r="K23" s="98"/>
    </row>
    <row r="24" spans="1:11" ht="39.75" customHeight="1">
      <c r="A24" s="96" t="s">
        <v>306</v>
      </c>
      <c r="B24" s="95" t="s">
        <v>146</v>
      </c>
      <c r="C24" s="95"/>
      <c r="D24" s="98"/>
      <c r="E24" s="98"/>
      <c r="F24" s="98"/>
      <c r="G24" s="98"/>
      <c r="H24" s="98"/>
      <c r="I24" s="98"/>
      <c r="J24" s="98"/>
      <c r="K24" s="98"/>
    </row>
    <row r="25" spans="1:11" ht="15.75">
      <c r="A25" s="96" t="s">
        <v>307</v>
      </c>
      <c r="B25" s="95" t="s">
        <v>129</v>
      </c>
      <c r="C25" s="95"/>
      <c r="D25" s="98"/>
      <c r="E25" s="98"/>
      <c r="F25" s="98"/>
      <c r="G25" s="98"/>
      <c r="H25" s="98"/>
      <c r="I25" s="98"/>
      <c r="J25" s="98"/>
      <c r="K25" s="98"/>
    </row>
    <row r="26" spans="1:11" ht="51.75" customHeight="1">
      <c r="A26" s="96" t="s">
        <v>308</v>
      </c>
      <c r="B26" s="95" t="s">
        <v>146</v>
      </c>
      <c r="C26" s="95">
        <v>140.49100000000001</v>
      </c>
      <c r="D26" s="98">
        <v>1308.2560000000001</v>
      </c>
      <c r="E26" s="98">
        <v>1272.9100000000001</v>
      </c>
      <c r="F26" s="98">
        <v>660.43</v>
      </c>
      <c r="G26" s="98">
        <v>966.18799999999999</v>
      </c>
      <c r="H26" s="98">
        <v>1818.115</v>
      </c>
      <c r="I26" s="98">
        <v>515.173</v>
      </c>
      <c r="J26" s="98">
        <v>1492.057</v>
      </c>
      <c r="K26" s="98">
        <v>483.51499999999999</v>
      </c>
    </row>
    <row r="27" spans="1:11" ht="49.5" customHeight="1">
      <c r="A27" s="96" t="s">
        <v>309</v>
      </c>
      <c r="B27" s="95" t="s">
        <v>310</v>
      </c>
      <c r="C27" s="95">
        <v>27.1</v>
      </c>
      <c r="D27" s="98">
        <v>319.11</v>
      </c>
      <c r="E27" s="98">
        <v>239.6</v>
      </c>
      <c r="F27" s="98">
        <v>133.04</v>
      </c>
      <c r="G27" s="98">
        <v>197.52</v>
      </c>
      <c r="H27" s="98">
        <v>353.32</v>
      </c>
      <c r="I27" s="98">
        <v>98.7</v>
      </c>
      <c r="J27" s="98">
        <v>257.68</v>
      </c>
      <c r="K27" s="98">
        <v>97.89</v>
      </c>
    </row>
    <row r="28" spans="1:11" ht="49.5" customHeight="1">
      <c r="A28" s="96" t="s">
        <v>311</v>
      </c>
      <c r="B28" s="95" t="s">
        <v>312</v>
      </c>
      <c r="C28" s="95">
        <f t="shared" ref="C28:K28" si="1">(C27/C26)*1000</f>
        <v>192.89491853570689</v>
      </c>
      <c r="D28" s="95">
        <f t="shared" si="1"/>
        <v>243.92015018467333</v>
      </c>
      <c r="E28" s="95">
        <f t="shared" si="1"/>
        <v>188.23011839014538</v>
      </c>
      <c r="F28" s="95">
        <f t="shared" si="1"/>
        <v>201.44451342307283</v>
      </c>
      <c r="G28" s="95">
        <f t="shared" si="1"/>
        <v>204.43226370023226</v>
      </c>
      <c r="H28" s="95">
        <f t="shared" si="1"/>
        <v>194.33314174295904</v>
      </c>
      <c r="I28" s="95">
        <f t="shared" si="1"/>
        <v>191.58612737856993</v>
      </c>
      <c r="J28" s="95">
        <f t="shared" si="1"/>
        <v>172.70117696575934</v>
      </c>
      <c r="K28" s="95">
        <f t="shared" si="1"/>
        <v>202.45493935038212</v>
      </c>
    </row>
    <row r="29" spans="1:11" ht="41.25" customHeight="1">
      <c r="A29" s="96" t="s">
        <v>313</v>
      </c>
      <c r="B29" s="95" t="s">
        <v>129</v>
      </c>
      <c r="C29" s="95"/>
      <c r="D29" s="98"/>
      <c r="E29" s="98"/>
      <c r="F29" s="98"/>
      <c r="G29" s="98"/>
      <c r="H29" s="98"/>
      <c r="I29" s="98"/>
      <c r="J29" s="98"/>
      <c r="K29" s="98"/>
    </row>
    <row r="30" spans="1:11" ht="51" customHeight="1">
      <c r="A30" s="96" t="s">
        <v>314</v>
      </c>
      <c r="B30" s="95" t="s">
        <v>146</v>
      </c>
      <c r="C30" s="95"/>
      <c r="D30" s="98"/>
      <c r="E30" s="98"/>
      <c r="F30" s="98"/>
      <c r="G30" s="98"/>
      <c r="H30" s="98"/>
      <c r="I30" s="98"/>
      <c r="J30" s="98"/>
      <c r="K30" s="98"/>
    </row>
    <row r="31" spans="1:11" ht="27" customHeight="1">
      <c r="A31" s="96" t="s">
        <v>315</v>
      </c>
      <c r="B31" s="95" t="s">
        <v>129</v>
      </c>
      <c r="C31" s="95"/>
      <c r="D31" s="98"/>
      <c r="E31" s="98"/>
      <c r="F31" s="98"/>
      <c r="G31" s="98"/>
      <c r="H31" s="98"/>
      <c r="I31" s="98"/>
      <c r="J31" s="98"/>
      <c r="K31" s="98"/>
    </row>
    <row r="32" spans="1:11" ht="36" customHeight="1">
      <c r="A32" s="96" t="s">
        <v>316</v>
      </c>
      <c r="B32" s="95" t="s">
        <v>129</v>
      </c>
      <c r="C32" s="95"/>
      <c r="D32" s="98"/>
      <c r="E32" s="98"/>
      <c r="F32" s="98"/>
      <c r="G32" s="98"/>
      <c r="H32" s="98"/>
      <c r="I32" s="98"/>
      <c r="J32" s="98"/>
      <c r="K32" s="98"/>
    </row>
    <row r="33" spans="1:11" ht="24" customHeight="1">
      <c r="A33" s="96" t="s">
        <v>317</v>
      </c>
      <c r="B33" s="97"/>
      <c r="C33" s="95"/>
      <c r="D33" s="98"/>
      <c r="E33" s="98"/>
      <c r="F33" s="98"/>
      <c r="G33" s="98"/>
      <c r="H33" s="98"/>
      <c r="I33" s="98"/>
      <c r="J33" s="98"/>
      <c r="K33" s="98"/>
    </row>
    <row r="34" spans="1:11" ht="41.25" customHeight="1">
      <c r="A34" s="96" t="s">
        <v>318</v>
      </c>
      <c r="B34" s="95" t="s">
        <v>155</v>
      </c>
      <c r="C34" s="99">
        <f>'Приложение 47 на 2027 год'!C32*1.03</f>
        <v>48.047971098900007</v>
      </c>
      <c r="D34" s="99">
        <f>'Приложение 47 на 2027 год'!D32*1.03</f>
        <v>1293.8849279760002</v>
      </c>
      <c r="E34" s="99">
        <f>'Приложение 47 на 2027 год'!E32*1.03</f>
        <v>61.5540768189</v>
      </c>
      <c r="F34" s="99">
        <f>'Приложение 47 на 2027 год'!F32*1.03</f>
        <v>1242.3028592137</v>
      </c>
      <c r="G34" s="99">
        <f>'Приложение 47 на 2027 год'!G32*1.03</f>
        <v>30.332462429500005</v>
      </c>
      <c r="H34" s="99">
        <f>'Приложение 47 на 2027 год'!H32*1.03</f>
        <v>1228.042662591</v>
      </c>
      <c r="I34" s="99">
        <f>'Приложение 47 на 2027 год'!I32*1.03</f>
        <v>358.09188298960009</v>
      </c>
      <c r="J34" s="99">
        <f>'Приложение 47 на 2027 год'!J32*1.03</f>
        <v>1050.8313004565</v>
      </c>
      <c r="K34" s="99">
        <f>'Приложение 47 на 2027 год'!K32*1.03</f>
        <v>911.8759827739002</v>
      </c>
    </row>
    <row r="35" spans="1:11" ht="38.25" customHeight="1">
      <c r="A35" s="96" t="s">
        <v>319</v>
      </c>
      <c r="B35" s="95" t="s">
        <v>155</v>
      </c>
      <c r="C35" s="95"/>
      <c r="D35" s="98"/>
      <c r="E35" s="98"/>
      <c r="F35" s="98"/>
      <c r="G35" s="98"/>
      <c r="H35" s="98"/>
      <c r="I35" s="98"/>
      <c r="J35" s="98"/>
      <c r="K35" s="98"/>
    </row>
    <row r="36" spans="1:11" ht="36" customHeight="1">
      <c r="A36" s="96" t="s">
        <v>320</v>
      </c>
      <c r="B36" s="95" t="s">
        <v>155</v>
      </c>
      <c r="C36" s="95"/>
      <c r="D36" s="98"/>
      <c r="E36" s="98"/>
      <c r="F36" s="98"/>
      <c r="G36" s="98"/>
      <c r="H36" s="98"/>
      <c r="I36" s="98"/>
      <c r="J36" s="98"/>
      <c r="K36" s="98"/>
    </row>
    <row r="37" spans="1:11" ht="33.75" customHeight="1">
      <c r="A37" s="96" t="s">
        <v>321</v>
      </c>
      <c r="B37" s="95" t="s">
        <v>155</v>
      </c>
      <c r="C37" s="95"/>
      <c r="D37" s="98"/>
      <c r="E37" s="98"/>
      <c r="F37" s="98"/>
      <c r="G37" s="98"/>
      <c r="H37" s="98"/>
      <c r="I37" s="98"/>
      <c r="J37" s="98"/>
      <c r="K37" s="98"/>
    </row>
    <row r="38" spans="1:11" ht="34.5" customHeight="1">
      <c r="A38" s="96" t="s">
        <v>322</v>
      </c>
      <c r="B38" s="95" t="s">
        <v>155</v>
      </c>
      <c r="C38" s="99">
        <f>'Приложение 47 на 2027 год'!C36*1.03</f>
        <v>0</v>
      </c>
      <c r="D38" s="99">
        <f>'Приложение 47 на 2027 год'!D36*1.03</f>
        <v>3.7704545135000012</v>
      </c>
      <c r="E38" s="99">
        <f>'Приложение 47 на 2027 год'!E36*1.03</f>
        <v>3.3089959014000003</v>
      </c>
      <c r="F38" s="99">
        <f>'Приложение 47 на 2027 год'!F36*1.03</f>
        <v>1.7107733912000003</v>
      </c>
      <c r="G38" s="99">
        <f>'Приложение 47 на 2027 год'!G36*1.03</f>
        <v>1.3731207481999999</v>
      </c>
      <c r="H38" s="99">
        <f>'Приложение 47 на 2027 год'!H36*1.03</f>
        <v>1.3393554839000001</v>
      </c>
      <c r="I38" s="99">
        <f>'Приложение 47 на 2027 год'!I36*1.03</f>
        <v>0.28137720250000003</v>
      </c>
      <c r="J38" s="99">
        <f>'Приложение 47 на 2027 год'!J36*1.03</f>
        <v>88.667584051800006</v>
      </c>
      <c r="K38" s="99">
        <f>'Приложение 47 на 2027 год'!K36*1.03</f>
        <v>1.2605698672000001</v>
      </c>
    </row>
    <row r="39" spans="1:11" ht="41.25" customHeight="1">
      <c r="A39" s="96" t="s">
        <v>323</v>
      </c>
      <c r="B39" s="95" t="s">
        <v>155</v>
      </c>
      <c r="C39" s="95"/>
      <c r="D39" s="98"/>
      <c r="E39" s="98"/>
      <c r="F39" s="98"/>
      <c r="G39" s="98"/>
      <c r="H39" s="98"/>
      <c r="I39" s="98"/>
      <c r="J39" s="98"/>
      <c r="K39" s="98"/>
    </row>
    <row r="40" spans="1:11" ht="45.75" customHeight="1">
      <c r="A40" s="96" t="s">
        <v>324</v>
      </c>
      <c r="B40" s="95" t="s">
        <v>155</v>
      </c>
      <c r="C40" s="95"/>
      <c r="D40" s="98"/>
      <c r="E40" s="98"/>
      <c r="F40" s="98"/>
      <c r="G40" s="98"/>
      <c r="H40" s="98"/>
      <c r="I40" s="98"/>
      <c r="J40" s="98"/>
      <c r="K40" s="98"/>
    </row>
    <row r="41" spans="1:11" ht="39" customHeight="1">
      <c r="A41" s="96" t="s">
        <v>325</v>
      </c>
      <c r="B41" s="95" t="s">
        <v>326</v>
      </c>
      <c r="C41" s="99">
        <f>'Приложение 47 на 2027 год'!C39*1.03</f>
        <v>0</v>
      </c>
      <c r="D41" s="99">
        <f>'Приложение 47 на 2027 год'!D39*1.03</f>
        <v>0</v>
      </c>
      <c r="E41" s="99">
        <f>'Приложение 47 на 2027 год'!E39*1.03</f>
        <v>0</v>
      </c>
      <c r="F41" s="99">
        <f>'Приложение 47 на 2027 год'!F39*1.03</f>
        <v>170.12065663150003</v>
      </c>
      <c r="G41" s="99">
        <f>'Приложение 47 на 2027 год'!G39*1.03</f>
        <v>0</v>
      </c>
      <c r="H41" s="99">
        <f>'Приложение 47 на 2027 год'!H39*1.03</f>
        <v>876.09605770400003</v>
      </c>
      <c r="I41" s="99">
        <f>'Приложение 47 на 2027 год'!I39*1.03</f>
        <v>0</v>
      </c>
      <c r="J41" s="99">
        <f>'Приложение 47 на 2027 год'!J39*1.03</f>
        <v>0</v>
      </c>
      <c r="K41" s="99">
        <f>'Приложение 47 на 2027 год'!K39*1.03</f>
        <v>532.36566713000002</v>
      </c>
    </row>
    <row r="42" spans="1:11" ht="31.5">
      <c r="A42" s="96" t="s">
        <v>327</v>
      </c>
      <c r="B42" s="95" t="s">
        <v>155</v>
      </c>
      <c r="C42" s="95"/>
      <c r="D42" s="98"/>
      <c r="E42" s="98"/>
      <c r="F42" s="98"/>
      <c r="G42" s="98"/>
      <c r="H42" s="98"/>
      <c r="I42" s="98"/>
      <c r="J42" s="98"/>
      <c r="K42" s="98"/>
    </row>
    <row r="43" spans="1:11" ht="27" customHeight="1">
      <c r="A43" s="96" t="s">
        <v>328</v>
      </c>
      <c r="B43" s="95" t="s">
        <v>155</v>
      </c>
      <c r="C43" s="95"/>
      <c r="D43" s="98"/>
      <c r="E43" s="98"/>
      <c r="F43" s="98"/>
      <c r="G43" s="98"/>
      <c r="H43" s="98"/>
      <c r="I43" s="98"/>
      <c r="J43" s="98"/>
      <c r="K43" s="98"/>
    </row>
    <row r="44" spans="1:11" ht="28.5" customHeight="1">
      <c r="A44" s="96" t="s">
        <v>329</v>
      </c>
      <c r="B44" s="95" t="s">
        <v>155</v>
      </c>
      <c r="C44" s="95"/>
      <c r="D44" s="98"/>
      <c r="E44" s="98"/>
      <c r="F44" s="98"/>
      <c r="G44" s="98"/>
      <c r="H44" s="98"/>
      <c r="I44" s="98"/>
      <c r="J44" s="98"/>
      <c r="K44" s="98"/>
    </row>
    <row r="45" spans="1:11" ht="29.25" customHeight="1">
      <c r="A45" s="96" t="s">
        <v>330</v>
      </c>
      <c r="B45" s="95" t="s">
        <v>155</v>
      </c>
      <c r="C45" s="95"/>
      <c r="D45" s="98"/>
      <c r="E45" s="98"/>
      <c r="F45" s="98"/>
      <c r="G45" s="98"/>
      <c r="H45" s="98"/>
      <c r="I45" s="98"/>
      <c r="J45" s="98"/>
      <c r="K45" s="98"/>
    </row>
    <row r="46" spans="1:11" ht="32.25" customHeight="1">
      <c r="A46" s="96" t="s">
        <v>331</v>
      </c>
      <c r="B46" s="95" t="s">
        <v>155</v>
      </c>
      <c r="C46" s="81">
        <f>'Приложение 47 на 2027 год'!C44*1.03</f>
        <v>190.45860082820005</v>
      </c>
      <c r="D46" s="81">
        <f>'Приложение 47 на 2027 год'!D44*1.03</f>
        <v>2242.0473147842999</v>
      </c>
      <c r="E46" s="81">
        <f>'Приложение 47 на 2027 год'!E44*1.03</f>
        <v>1683.310976236</v>
      </c>
      <c r="F46" s="81">
        <f>'Приложение 47 на 2027 год'!F44*1.03</f>
        <v>934.83636249790004</v>
      </c>
      <c r="G46" s="81">
        <f>'Приложение 47 на 2027 год'!G44*1.03</f>
        <v>1387.9887195801002</v>
      </c>
      <c r="H46" s="81">
        <f>'Приложение 47 на 2027 год'!H44*1.03</f>
        <v>2482.6473330980007</v>
      </c>
      <c r="I46" s="81">
        <f>'Приложение 47 на 2027 год'!I44*1.03</f>
        <v>693.52727363390022</v>
      </c>
      <c r="J46" s="81">
        <f>'Приложение 47 на 2027 год'!J44*1.03</f>
        <v>1859.2730235914</v>
      </c>
      <c r="K46" s="81">
        <f>'Приложение 47 на 2027 год'!K44*1.03</f>
        <v>688.99147312960008</v>
      </c>
    </row>
    <row r="47" spans="1:11" ht="39.75" customHeight="1">
      <c r="A47" s="96" t="s">
        <v>332</v>
      </c>
      <c r="B47" s="95" t="s">
        <v>155</v>
      </c>
      <c r="C47" s="95"/>
      <c r="D47" s="100"/>
      <c r="E47" s="100"/>
      <c r="F47" s="100"/>
      <c r="G47" s="100"/>
      <c r="H47" s="100"/>
      <c r="I47" s="100"/>
      <c r="J47" s="100"/>
      <c r="K47" s="100"/>
    </row>
    <row r="48" spans="1:11" ht="49.5" customHeight="1">
      <c r="A48" s="96" t="s">
        <v>333</v>
      </c>
      <c r="B48" s="95" t="s">
        <v>155</v>
      </c>
      <c r="C48" s="81">
        <f>'Приложение 47 на 2027 год'!C46*1.03</f>
        <v>31.367930534700008</v>
      </c>
      <c r="D48" s="81">
        <f>'Приложение 47 на 2027 год'!D46*1.03</f>
        <v>1147.1523444162999</v>
      </c>
      <c r="E48" s="81">
        <f>'Приложение 47 на 2027 год'!E46*1.03</f>
        <v>560.03067367979997</v>
      </c>
      <c r="F48" s="81">
        <f>'Приложение 47 на 2027 год'!F46*1.03</f>
        <v>584.24036818290017</v>
      </c>
      <c r="G48" s="81">
        <f>'Приложение 47 на 2027 год'!G46*1.03</f>
        <v>316.15542472900006</v>
      </c>
      <c r="H48" s="81">
        <f>'Приложение 47 на 2027 год'!H46*1.03</f>
        <v>586.86280371020007</v>
      </c>
      <c r="I48" s="81">
        <f>'Приложение 47 на 2027 год'!I46*1.03</f>
        <v>195.84978802810002</v>
      </c>
      <c r="J48" s="81">
        <f>'Приложение 47 на 2027 год'!J46*1.03</f>
        <v>433.06202482370003</v>
      </c>
      <c r="K48" s="81">
        <f>'Приложение 47 на 2027 год'!K46*1.03</f>
        <v>188.01624671050004</v>
      </c>
    </row>
    <row r="49" spans="1:11" ht="42" customHeight="1">
      <c r="A49" s="96" t="s">
        <v>334</v>
      </c>
      <c r="B49" s="95" t="s">
        <v>155</v>
      </c>
      <c r="C49" s="95"/>
      <c r="D49" s="98"/>
      <c r="E49" s="98"/>
      <c r="F49" s="98"/>
      <c r="G49" s="98"/>
      <c r="H49" s="98"/>
      <c r="I49" s="98"/>
      <c r="J49" s="98"/>
      <c r="K49" s="98"/>
    </row>
    <row r="50" spans="1:11" ht="40.5" customHeight="1">
      <c r="A50" s="96" t="s">
        <v>335</v>
      </c>
      <c r="B50" s="95" t="s">
        <v>155</v>
      </c>
      <c r="C50" s="95"/>
      <c r="D50" s="98"/>
      <c r="E50" s="98"/>
      <c r="F50" s="98"/>
      <c r="G50" s="98"/>
      <c r="H50" s="98"/>
      <c r="I50" s="98"/>
      <c r="J50" s="98"/>
      <c r="K50" s="98"/>
    </row>
    <row r="51" spans="1:11" ht="36" customHeight="1">
      <c r="A51" s="96" t="s">
        <v>336</v>
      </c>
      <c r="B51" s="95" t="s">
        <v>155</v>
      </c>
      <c r="C51" s="81">
        <f>'Приложение 47 на 2027 год'!C49*1.03</f>
        <v>373.97239999999999</v>
      </c>
      <c r="D51" s="81">
        <f>'Приложение 47 на 2027 год'!D49*1.03</f>
        <v>825.7201</v>
      </c>
      <c r="E51" s="81">
        <f>'Приложение 47 на 2027 год'!E49*1.03</f>
        <v>716.58130000000006</v>
      </c>
      <c r="F51" s="81">
        <f>'Приложение 47 на 2027 год'!F49*1.03</f>
        <v>658.38630000000001</v>
      </c>
      <c r="G51" s="81">
        <f>'Приложение 47 на 2027 год'!G49*1.03</f>
        <v>570.32130000000006</v>
      </c>
      <c r="H51" s="81">
        <f>'Приложение 47 на 2027 год'!H49*1.03</f>
        <v>501.05379999999997</v>
      </c>
      <c r="I51" s="81">
        <f>'Приложение 47 на 2027 год'!I49*1.03</f>
        <v>506.73940000000005</v>
      </c>
      <c r="J51" s="81">
        <f>'Приложение 47 на 2027 год'!J49*1.03</f>
        <v>1043.4929999999999</v>
      </c>
      <c r="K51" s="81">
        <f>'Приложение 47 на 2027 год'!K49*1.03</f>
        <v>501.05379999999997</v>
      </c>
    </row>
    <row r="52" spans="1:11" ht="38.25" customHeight="1">
      <c r="A52" s="96" t="s">
        <v>337</v>
      </c>
      <c r="B52" s="95" t="s">
        <v>155</v>
      </c>
      <c r="C52" s="81">
        <f>'Приложение 47 на 2027 год'!C50*1.03</f>
        <v>123.41204101650003</v>
      </c>
      <c r="D52" s="81">
        <f>'Приложение 47 на 2027 год'!D50*1.03</f>
        <v>272.49693798910005</v>
      </c>
      <c r="E52" s="81">
        <f>'Приложение 47 на 2027 год'!E50*1.03</f>
        <v>236.46940098100001</v>
      </c>
      <c r="F52" s="81">
        <f>'Приложение 47 на 2027 год'!F50*1.03</f>
        <v>217.43704700390001</v>
      </c>
      <c r="G52" s="81">
        <f>'Приложение 47 на 2027 год'!G50*1.03</f>
        <v>188.20758320820005</v>
      </c>
      <c r="H52" s="81">
        <f>'Приложение 47 на 2027 год'!H50*1.03</f>
        <v>165.34849927709999</v>
      </c>
      <c r="I52" s="81">
        <f>'Приложение 47 на 2027 год'!I50*1.03</f>
        <v>167.22809898980003</v>
      </c>
      <c r="J52" s="81">
        <f>'Приложение 47 на 2027 год'!J50*1.03</f>
        <v>344.36067550760004</v>
      </c>
      <c r="K52" s="81">
        <f>'Приложение 47 на 2027 год'!K50*1.03</f>
        <v>165.34849927709999</v>
      </c>
    </row>
    <row r="53" spans="1:11" ht="36" customHeight="1">
      <c r="A53" s="96" t="s">
        <v>338</v>
      </c>
      <c r="B53" s="95" t="s">
        <v>155</v>
      </c>
      <c r="C53" s="95">
        <v>103.81</v>
      </c>
      <c r="D53" s="98">
        <v>887.09</v>
      </c>
      <c r="E53" s="98">
        <v>15.34</v>
      </c>
      <c r="F53" s="98">
        <v>27.33</v>
      </c>
      <c r="G53" s="98">
        <v>185.8</v>
      </c>
      <c r="H53" s="98">
        <v>12.33</v>
      </c>
      <c r="I53" s="98">
        <v>228.06</v>
      </c>
      <c r="J53" s="98">
        <v>218.93</v>
      </c>
      <c r="K53" s="98">
        <v>172.53</v>
      </c>
    </row>
    <row r="54" spans="1:11" ht="36" customHeight="1">
      <c r="A54" s="96" t="s">
        <v>339</v>
      </c>
      <c r="B54" s="95" t="s">
        <v>155</v>
      </c>
      <c r="C54" s="95"/>
      <c r="D54" s="98"/>
      <c r="E54" s="98"/>
      <c r="F54" s="98"/>
      <c r="G54" s="98"/>
      <c r="H54" s="98"/>
      <c r="I54" s="98"/>
      <c r="J54" s="98"/>
      <c r="K54" s="98"/>
    </row>
    <row r="55" spans="1:11" ht="19.5" customHeight="1">
      <c r="A55" s="96" t="s">
        <v>340</v>
      </c>
      <c r="B55" s="95" t="s">
        <v>155</v>
      </c>
      <c r="C55" s="95"/>
      <c r="D55" s="98"/>
      <c r="E55" s="98"/>
      <c r="F55" s="98"/>
      <c r="G55" s="98"/>
      <c r="H55" s="98"/>
      <c r="I55" s="98"/>
      <c r="J55" s="98"/>
      <c r="K55" s="98"/>
    </row>
    <row r="56" spans="1:11" ht="32.25" customHeight="1">
      <c r="A56" s="96" t="s">
        <v>341</v>
      </c>
      <c r="B56" s="95" t="s">
        <v>155</v>
      </c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41.25" customHeight="1">
      <c r="A57" s="96" t="s">
        <v>342</v>
      </c>
      <c r="B57" s="95" t="s">
        <v>155</v>
      </c>
      <c r="C57" s="81"/>
      <c r="D57" s="81"/>
      <c r="E57" s="81"/>
      <c r="F57" s="81"/>
      <c r="G57" s="81"/>
      <c r="H57" s="81"/>
      <c r="I57" s="81"/>
      <c r="J57" s="81"/>
      <c r="K57" s="81"/>
    </row>
    <row r="58" spans="1:11" ht="38.25" customHeight="1">
      <c r="A58" s="96" t="s">
        <v>343</v>
      </c>
      <c r="B58" s="95" t="s">
        <v>155</v>
      </c>
      <c r="C58" s="95"/>
      <c r="D58" s="98"/>
      <c r="E58" s="98"/>
      <c r="F58" s="98"/>
      <c r="G58" s="98"/>
      <c r="H58" s="98"/>
      <c r="I58" s="98"/>
      <c r="J58" s="98"/>
      <c r="K58" s="98"/>
    </row>
    <row r="59" spans="1:11" ht="29.25" customHeight="1">
      <c r="A59" s="96" t="s">
        <v>344</v>
      </c>
      <c r="B59" s="95" t="s">
        <v>155</v>
      </c>
      <c r="C59" s="95"/>
      <c r="D59" s="98"/>
      <c r="E59" s="98"/>
      <c r="F59" s="98"/>
      <c r="G59" s="98"/>
      <c r="H59" s="98"/>
      <c r="I59" s="98"/>
      <c r="J59" s="98"/>
      <c r="K59" s="98"/>
    </row>
    <row r="60" spans="1:11" ht="55.5" customHeight="1">
      <c r="A60" s="96" t="s">
        <v>345</v>
      </c>
      <c r="B60" s="95" t="s">
        <v>155</v>
      </c>
      <c r="C60" s="99">
        <f>'Приложение 47 на 2027 год'!C58*1.03</f>
        <v>5.8976661644000004</v>
      </c>
      <c r="D60" s="99">
        <f>'Приложение 47 на 2027 год'!D58*1.03</f>
        <v>46.359707883900001</v>
      </c>
      <c r="E60" s="99">
        <f>'Приложение 47 на 2027 год'!E58*1.03</f>
        <v>45.110393104800011</v>
      </c>
      <c r="F60" s="99">
        <f>'Приложение 47 на 2027 год'!F58*1.03</f>
        <v>23.399328159899998</v>
      </c>
      <c r="G60" s="99">
        <f>'Приложение 47 на 2027 год'!G58*1.03</f>
        <v>34.237978000200009</v>
      </c>
      <c r="H60" s="99">
        <f>'Приложение 47 на 2027 год'!H58*1.03</f>
        <v>64.435379372500009</v>
      </c>
      <c r="I60" s="99">
        <f>'Приложение 47 на 2027 год'!I58*1.03</f>
        <v>18.255752898199997</v>
      </c>
      <c r="J60" s="99">
        <f>'Приложение 47 на 2027 год'!J58*1.03</f>
        <v>53.743045677500007</v>
      </c>
      <c r="K60" s="99">
        <f>'Приложение 47 на 2027 год'!K58*1.03</f>
        <v>17.130244088200001</v>
      </c>
    </row>
    <row r="61" spans="1:11" ht="24" customHeight="1">
      <c r="A61" s="96" t="s">
        <v>346</v>
      </c>
      <c r="B61" s="95" t="s">
        <v>155</v>
      </c>
      <c r="C61" s="95"/>
      <c r="D61" s="98"/>
      <c r="E61" s="98"/>
      <c r="F61" s="98"/>
      <c r="G61" s="98"/>
      <c r="H61" s="98"/>
      <c r="I61" s="98"/>
      <c r="J61" s="98"/>
      <c r="K61" s="98"/>
    </row>
    <row r="62" spans="1:11" ht="31.5" customHeight="1">
      <c r="A62" s="96" t="s">
        <v>347</v>
      </c>
      <c r="B62" s="95" t="s">
        <v>155</v>
      </c>
      <c r="C62" s="95"/>
      <c r="D62" s="98"/>
      <c r="E62" s="98"/>
      <c r="F62" s="98"/>
      <c r="G62" s="98"/>
      <c r="H62" s="98"/>
      <c r="I62" s="98"/>
      <c r="J62" s="98"/>
      <c r="K62" s="98"/>
    </row>
    <row r="63" spans="1:11" ht="27" customHeight="1">
      <c r="A63" s="96" t="s">
        <v>348</v>
      </c>
      <c r="B63" s="95" t="s">
        <v>155</v>
      </c>
      <c r="C63" s="95"/>
      <c r="D63" s="95"/>
      <c r="E63" s="95"/>
      <c r="F63" s="95"/>
      <c r="G63" s="95"/>
      <c r="H63" s="95"/>
      <c r="I63" s="95"/>
      <c r="J63" s="95"/>
      <c r="K63" s="95"/>
    </row>
    <row r="64" spans="1:11" ht="43.5" customHeight="1">
      <c r="A64" s="96" t="s">
        <v>349</v>
      </c>
      <c r="B64" s="95" t="s">
        <v>155</v>
      </c>
      <c r="C64" s="98">
        <f>'Приложение 47 на 2027 год'!C62*1.03</f>
        <v>81.925786279900024</v>
      </c>
      <c r="D64" s="98">
        <f>'Приложение 47 на 2027 год'!D62*1.03</f>
        <v>268.76024873990002</v>
      </c>
      <c r="E64" s="98">
        <f>'Приложение 47 на 2027 год'!E62*1.03</f>
        <v>268.76024873990002</v>
      </c>
      <c r="F64" s="98">
        <f>'Приложение 47 на 2027 год'!F62*1.03</f>
        <v>268.76024873990002</v>
      </c>
      <c r="G64" s="98">
        <f>'Приложение 47 на 2027 год'!G62*1.03</f>
        <v>268.76024873990002</v>
      </c>
      <c r="H64" s="98">
        <f>'Приложение 47 на 2027 год'!H62*1.03</f>
        <v>268.76024873990002</v>
      </c>
      <c r="I64" s="98">
        <f>'Приложение 47 на 2027 год'!I62*1.03</f>
        <v>268.76024873990002</v>
      </c>
      <c r="J64" s="98">
        <f>'Приложение 47 на 2027 год'!J62*1.03</f>
        <v>268.76024873990002</v>
      </c>
      <c r="K64" s="98">
        <f>'Приложение 47 на 2027 год'!K62*1.03</f>
        <v>268.76024873990002</v>
      </c>
    </row>
    <row r="65" spans="1:11" ht="31.5">
      <c r="A65" s="96" t="s">
        <v>350</v>
      </c>
      <c r="B65" s="95" t="s">
        <v>155</v>
      </c>
      <c r="C65" s="95"/>
      <c r="D65" s="98"/>
      <c r="E65" s="98"/>
      <c r="F65" s="98"/>
      <c r="G65" s="98"/>
      <c r="H65" s="98"/>
      <c r="I65" s="98"/>
      <c r="J65" s="98"/>
      <c r="K65" s="98"/>
    </row>
    <row r="66" spans="1:11" ht="31.5">
      <c r="A66" s="96" t="s">
        <v>351</v>
      </c>
      <c r="B66" s="95" t="s">
        <v>155</v>
      </c>
      <c r="C66" s="81">
        <f t="shared" ref="C66:K66" si="2">C34+C38+C41+C46+C48+C51+C52+C53+C60+C64+C65</f>
        <v>958.89239592260014</v>
      </c>
      <c r="D66" s="81">
        <f t="shared" si="2"/>
        <v>6987.2820363030005</v>
      </c>
      <c r="E66" s="81">
        <f t="shared" si="2"/>
        <v>3590.4660654618001</v>
      </c>
      <c r="F66" s="81">
        <f t="shared" si="2"/>
        <v>4128.5239438209001</v>
      </c>
      <c r="G66" s="81">
        <f t="shared" si="2"/>
        <v>2983.1768374351004</v>
      </c>
      <c r="H66" s="81">
        <f t="shared" si="2"/>
        <v>6186.9161399765999</v>
      </c>
      <c r="I66" s="81">
        <f t="shared" si="2"/>
        <v>2436.7938224820005</v>
      </c>
      <c r="J66" s="81">
        <f t="shared" si="2"/>
        <v>5361.1209028484009</v>
      </c>
      <c r="K66" s="81">
        <f t="shared" si="2"/>
        <v>3447.3327317164008</v>
      </c>
    </row>
    <row r="67" spans="1:11" ht="30" customHeight="1">
      <c r="A67" s="96" t="s">
        <v>352</v>
      </c>
      <c r="B67" s="95" t="s">
        <v>155</v>
      </c>
      <c r="C67" s="95"/>
      <c r="D67" s="98"/>
      <c r="E67" s="98"/>
      <c r="F67" s="98"/>
      <c r="G67" s="98"/>
      <c r="H67" s="98"/>
      <c r="I67" s="98"/>
      <c r="J67" s="98"/>
      <c r="K67" s="98"/>
    </row>
    <row r="68" spans="1:11" ht="39" customHeight="1">
      <c r="A68" s="96" t="s">
        <v>353</v>
      </c>
      <c r="B68" s="95" t="s">
        <v>155</v>
      </c>
      <c r="C68" s="95"/>
      <c r="D68" s="98"/>
      <c r="E68" s="98"/>
      <c r="F68" s="98"/>
      <c r="G68" s="98"/>
      <c r="H68" s="98"/>
      <c r="I68" s="98"/>
      <c r="J68" s="98"/>
      <c r="K68" s="98"/>
    </row>
    <row r="69" spans="1:11" ht="36.75" customHeight="1">
      <c r="A69" s="96" t="s">
        <v>354</v>
      </c>
      <c r="B69" s="95" t="s">
        <v>155</v>
      </c>
      <c r="C69" s="95"/>
      <c r="D69" s="98"/>
      <c r="E69" s="98"/>
      <c r="F69" s="98"/>
      <c r="G69" s="98"/>
      <c r="H69" s="98"/>
      <c r="I69" s="98"/>
      <c r="J69" s="98"/>
      <c r="K69" s="98"/>
    </row>
    <row r="70" spans="1:11" ht="32.25" customHeight="1">
      <c r="A70" s="96" t="s">
        <v>355</v>
      </c>
      <c r="B70" s="95" t="s">
        <v>155</v>
      </c>
      <c r="C70" s="95"/>
      <c r="D70" s="98"/>
      <c r="E70" s="98"/>
      <c r="F70" s="98"/>
      <c r="G70" s="98"/>
      <c r="H70" s="98"/>
      <c r="I70" s="98"/>
      <c r="J70" s="98"/>
      <c r="K70" s="98"/>
    </row>
    <row r="71" spans="1:11" ht="38.25" customHeight="1">
      <c r="A71" s="96" t="s">
        <v>356</v>
      </c>
      <c r="B71" s="95" t="s">
        <v>155</v>
      </c>
      <c r="C71" s="95"/>
      <c r="D71" s="98"/>
      <c r="E71" s="98"/>
      <c r="F71" s="98"/>
      <c r="G71" s="98"/>
      <c r="H71" s="98"/>
      <c r="I71" s="98"/>
      <c r="J71" s="98"/>
      <c r="K71" s="98"/>
    </row>
    <row r="72" spans="1:11" ht="39" customHeight="1">
      <c r="A72" s="96" t="s">
        <v>357</v>
      </c>
      <c r="B72" s="95" t="s">
        <v>155</v>
      </c>
      <c r="C72" s="95"/>
      <c r="D72" s="98"/>
      <c r="E72" s="98"/>
      <c r="F72" s="98"/>
      <c r="G72" s="98"/>
      <c r="H72" s="98"/>
      <c r="I72" s="98"/>
      <c r="J72" s="98"/>
      <c r="K72" s="98"/>
    </row>
    <row r="73" spans="1:11" ht="31.5">
      <c r="A73" s="96" t="s">
        <v>358</v>
      </c>
      <c r="B73" s="95" t="s">
        <v>155</v>
      </c>
      <c r="C73" s="99">
        <f>'Приложение 47 на 2027 год'!C71*1.03</f>
        <v>2.3072930605000002</v>
      </c>
      <c r="D73" s="99">
        <f>'Приложение 47 на 2027 год'!D71*1.03</f>
        <v>2.3072930605000002</v>
      </c>
      <c r="E73" s="99">
        <f>'Приложение 47 на 2027 год'!E71*1.03</f>
        <v>2.3072930605000002</v>
      </c>
      <c r="F73" s="99">
        <f>'Приложение 47 на 2027 год'!F71*1.03</f>
        <v>2.3072930605000002</v>
      </c>
      <c r="G73" s="99">
        <f>'Приложение 47 на 2027 год'!G71*1.03</f>
        <v>2.3072930605000002</v>
      </c>
      <c r="H73" s="99">
        <f>'Приложение 47 на 2027 год'!H71*1.03</f>
        <v>2.3072930605000002</v>
      </c>
      <c r="I73" s="99">
        <f>'Приложение 47 на 2027 год'!I71*1.03</f>
        <v>2.3072930605000002</v>
      </c>
      <c r="J73" s="99">
        <f>'Приложение 47 на 2027 год'!J71*1.03</f>
        <v>2.3072930605000002</v>
      </c>
      <c r="K73" s="99">
        <f>'Приложение 47 на 2027 год'!K71*1.03</f>
        <v>2.3072930605000002</v>
      </c>
    </row>
    <row r="74" spans="1:11" ht="41.25" customHeight="1">
      <c r="A74" s="96" t="s">
        <v>359</v>
      </c>
      <c r="B74" s="95" t="s">
        <v>155</v>
      </c>
      <c r="C74" s="95"/>
      <c r="D74" s="95"/>
      <c r="E74" s="95"/>
      <c r="F74" s="95"/>
      <c r="G74" s="95"/>
      <c r="H74" s="95"/>
      <c r="I74" s="95"/>
      <c r="J74" s="95"/>
      <c r="K74" s="95"/>
    </row>
    <row r="75" spans="1:11" ht="45" customHeight="1">
      <c r="A75" s="96" t="s">
        <v>360</v>
      </c>
      <c r="B75" s="95" t="s">
        <v>155</v>
      </c>
      <c r="C75" s="99">
        <f>'Приложение 47 на 2027 год'!C73*1.03</f>
        <v>0.37141790730000007</v>
      </c>
      <c r="D75" s="99">
        <f>'Приложение 47 на 2027 год'!D73*1.03</f>
        <v>0.37141790730000007</v>
      </c>
      <c r="E75" s="99">
        <f>'Приложение 47 на 2027 год'!E73*1.03</f>
        <v>0.37141790730000007</v>
      </c>
      <c r="F75" s="99">
        <f>'Приложение 47 на 2027 год'!F73*1.03</f>
        <v>0.37141790730000007</v>
      </c>
      <c r="G75" s="99">
        <f>'Приложение 47 на 2027 год'!G73*1.03</f>
        <v>0.37141790730000007</v>
      </c>
      <c r="H75" s="99">
        <f>'Приложение 47 на 2027 год'!H73*1.03</f>
        <v>0.37141790730000007</v>
      </c>
      <c r="I75" s="99">
        <f>'Приложение 47 на 2027 год'!I73*1.03</f>
        <v>0.37141790730000007</v>
      </c>
      <c r="J75" s="99">
        <f>'Приложение 47 на 2027 год'!J73*1.03</f>
        <v>0.37141790730000007</v>
      </c>
      <c r="K75" s="99">
        <f>'Приложение 47 на 2027 год'!K73*1.03</f>
        <v>0.37141790730000007</v>
      </c>
    </row>
    <row r="76" spans="1:11" ht="39.75" customHeight="1">
      <c r="A76" s="96" t="s">
        <v>361</v>
      </c>
      <c r="B76" s="95" t="s">
        <v>155</v>
      </c>
      <c r="C76" s="95"/>
      <c r="D76" s="98"/>
      <c r="E76" s="98"/>
      <c r="F76" s="98"/>
      <c r="G76" s="98"/>
      <c r="H76" s="98"/>
      <c r="I76" s="98"/>
      <c r="J76" s="98"/>
      <c r="K76" s="98"/>
    </row>
    <row r="77" spans="1:11" ht="44.25" customHeight="1">
      <c r="A77" s="96" t="s">
        <v>362</v>
      </c>
      <c r="B77" s="95" t="s">
        <v>155</v>
      </c>
      <c r="C77" s="95"/>
      <c r="D77" s="98"/>
      <c r="E77" s="98"/>
      <c r="F77" s="98"/>
      <c r="G77" s="98"/>
      <c r="H77" s="98"/>
      <c r="I77" s="98"/>
      <c r="J77" s="98"/>
      <c r="K77" s="98"/>
    </row>
    <row r="78" spans="1:11" ht="27.75" customHeight="1">
      <c r="A78" s="96" t="s">
        <v>363</v>
      </c>
      <c r="B78" s="95" t="s">
        <v>155</v>
      </c>
      <c r="C78" s="95"/>
      <c r="D78" s="98"/>
      <c r="E78" s="98"/>
      <c r="F78" s="98"/>
      <c r="G78" s="98"/>
      <c r="H78" s="98"/>
      <c r="I78" s="98"/>
      <c r="J78" s="98"/>
      <c r="K78" s="98"/>
    </row>
    <row r="79" spans="1:11" ht="40.5" customHeight="1">
      <c r="A79" s="96" t="s">
        <v>364</v>
      </c>
      <c r="B79" s="95" t="s">
        <v>155</v>
      </c>
      <c r="C79" s="95">
        <v>7.0000000000000007E-2</v>
      </c>
      <c r="D79" s="95">
        <v>7.0000000000000007E-2</v>
      </c>
      <c r="E79" s="95">
        <v>7.0000000000000007E-2</v>
      </c>
      <c r="F79" s="95">
        <v>7.0000000000000007E-2</v>
      </c>
      <c r="G79" s="95">
        <v>7.0000000000000007E-2</v>
      </c>
      <c r="H79" s="95">
        <v>7.0000000000000007E-2</v>
      </c>
      <c r="I79" s="95">
        <v>7.0000000000000007E-2</v>
      </c>
      <c r="J79" s="95">
        <v>7.0000000000000007E-2</v>
      </c>
      <c r="K79" s="95">
        <v>7.0000000000000007E-2</v>
      </c>
    </row>
    <row r="80" spans="1:11" ht="32.25" customHeight="1">
      <c r="A80" s="96" t="s">
        <v>365</v>
      </c>
      <c r="B80" s="95" t="s">
        <v>155</v>
      </c>
      <c r="C80" s="99">
        <f>'Приложение 47 на 2027 год'!C78*1.03</f>
        <v>1.7783039198000004</v>
      </c>
      <c r="D80" s="99">
        <f>'Приложение 47 на 2027 год'!D78*1.03</f>
        <v>1.7783039198000004</v>
      </c>
      <c r="E80" s="99">
        <f>'Приложение 47 на 2027 год'!E78*1.03</f>
        <v>1.7783039198000004</v>
      </c>
      <c r="F80" s="99">
        <f>'Приложение 47 на 2027 год'!F78*1.03</f>
        <v>1.7783039198000004</v>
      </c>
      <c r="G80" s="99">
        <f>'Приложение 47 на 2027 год'!G78*1.03</f>
        <v>1.7783039198000004</v>
      </c>
      <c r="H80" s="99">
        <f>'Приложение 47 на 2027 год'!H78*1.03</f>
        <v>1.7783039198000004</v>
      </c>
      <c r="I80" s="99">
        <f>'Приложение 47 на 2027 год'!I78*1.03</f>
        <v>1.7783039198000004</v>
      </c>
      <c r="J80" s="99">
        <f>'Приложение 47 на 2027 год'!J78*1.03</f>
        <v>1.7783039198000004</v>
      </c>
      <c r="K80" s="99">
        <f>'Приложение 47 на 2027 год'!K78*1.03</f>
        <v>1.7783039198000004</v>
      </c>
    </row>
    <row r="81" spans="1:11" ht="45.75" customHeight="1">
      <c r="A81" s="96" t="s">
        <v>366</v>
      </c>
      <c r="B81" s="95" t="s">
        <v>155</v>
      </c>
      <c r="C81" s="95"/>
      <c r="D81" s="98"/>
      <c r="E81" s="98"/>
      <c r="F81" s="98"/>
      <c r="G81" s="98"/>
      <c r="H81" s="98"/>
      <c r="I81" s="98"/>
      <c r="J81" s="98"/>
      <c r="K81" s="98"/>
    </row>
    <row r="82" spans="1:11" ht="34.5" customHeight="1">
      <c r="A82" s="96" t="s">
        <v>367</v>
      </c>
      <c r="B82" s="95" t="s">
        <v>155</v>
      </c>
      <c r="C82" s="81">
        <f t="shared" ref="C82:K82" si="3">C66+C73+C79+C80</f>
        <v>963.04799290290021</v>
      </c>
      <c r="D82" s="81">
        <f t="shared" si="3"/>
        <v>6991.4376332833008</v>
      </c>
      <c r="E82" s="81">
        <f t="shared" si="3"/>
        <v>3594.6216624420999</v>
      </c>
      <c r="F82" s="81">
        <f t="shared" si="3"/>
        <v>4132.6795408012003</v>
      </c>
      <c r="G82" s="81">
        <f t="shared" si="3"/>
        <v>2987.3324344154003</v>
      </c>
      <c r="H82" s="81">
        <f t="shared" si="3"/>
        <v>6191.0717369569002</v>
      </c>
      <c r="I82" s="81">
        <f t="shared" si="3"/>
        <v>2440.9494194623003</v>
      </c>
      <c r="J82" s="81">
        <f t="shared" si="3"/>
        <v>5365.2764998287012</v>
      </c>
      <c r="K82" s="81">
        <f t="shared" si="3"/>
        <v>3451.4883286967006</v>
      </c>
    </row>
    <row r="83" spans="1:11" ht="45.75" customHeight="1">
      <c r="A83" s="96" t="s">
        <v>408</v>
      </c>
      <c r="B83" s="95" t="s">
        <v>368</v>
      </c>
      <c r="C83" s="98">
        <v>3571.64</v>
      </c>
      <c r="D83" s="98">
        <v>3325.08</v>
      </c>
      <c r="E83" s="98">
        <v>3325.08</v>
      </c>
      <c r="F83" s="98">
        <v>3325.08</v>
      </c>
      <c r="G83" s="98">
        <v>3325.08</v>
      </c>
      <c r="H83" s="98">
        <v>3325.08</v>
      </c>
      <c r="I83" s="98">
        <v>3325.08</v>
      </c>
      <c r="J83" s="98">
        <v>3325.08</v>
      </c>
      <c r="K83" s="98">
        <v>3325.08</v>
      </c>
    </row>
    <row r="84" spans="1:11" ht="48" customHeight="1">
      <c r="A84" s="96" t="s">
        <v>409</v>
      </c>
      <c r="B84" s="95" t="s">
        <v>368</v>
      </c>
      <c r="C84" s="98">
        <v>4175.37</v>
      </c>
      <c r="D84" s="98">
        <v>4093.44</v>
      </c>
      <c r="E84" s="98">
        <v>4093.44</v>
      </c>
      <c r="F84" s="98">
        <v>4093.44</v>
      </c>
      <c r="G84" s="98">
        <v>4093.44</v>
      </c>
      <c r="H84" s="98">
        <v>4093.44</v>
      </c>
      <c r="I84" s="98">
        <v>4093.44</v>
      </c>
      <c r="J84" s="98">
        <v>4093.44</v>
      </c>
      <c r="K84" s="98">
        <v>4093.44</v>
      </c>
    </row>
  </sheetData>
  <dataValidations count="1">
    <dataValidation allowBlank="1" sqref="H4:K4 C4:F4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4"/>
  <sheetViews>
    <sheetView topLeftCell="A109" workbookViewId="0">
      <selection activeCell="A77" sqref="A77:K89"/>
    </sheetView>
  </sheetViews>
  <sheetFormatPr defaultRowHeight="15"/>
  <cols>
    <col min="1" max="1" width="6.5703125" customWidth="1"/>
    <col min="2" max="2" width="13.42578125" customWidth="1"/>
    <col min="3" max="3" width="13.28515625" customWidth="1"/>
    <col min="4" max="4" width="9.85546875" customWidth="1"/>
    <col min="12" max="12" width="23.28515625" customWidth="1"/>
  </cols>
  <sheetData>
    <row r="1" spans="1:12" ht="15.75">
      <c r="I1" s="4" t="s">
        <v>65</v>
      </c>
    </row>
    <row r="3" spans="1:12" ht="35.25" customHeight="1">
      <c r="A3" s="113" t="s">
        <v>420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6" spans="1:12" ht="126" customHeight="1">
      <c r="A6" s="134"/>
      <c r="B6" s="136" t="s">
        <v>38</v>
      </c>
      <c r="C6" s="138"/>
      <c r="D6" s="136" t="s">
        <v>66</v>
      </c>
      <c r="E6" s="138"/>
      <c r="F6" s="136" t="s">
        <v>412</v>
      </c>
      <c r="G6" s="137"/>
      <c r="H6" s="138"/>
      <c r="I6" s="136" t="s">
        <v>68</v>
      </c>
      <c r="J6" s="137"/>
      <c r="K6" s="138"/>
      <c r="L6" s="120" t="s">
        <v>391</v>
      </c>
    </row>
    <row r="7" spans="1:12" ht="15.75" customHeight="1">
      <c r="A7" s="135"/>
      <c r="B7" s="139"/>
      <c r="C7" s="141"/>
      <c r="D7" s="139"/>
      <c r="E7" s="141"/>
      <c r="F7" s="139"/>
      <c r="G7" s="140"/>
      <c r="H7" s="141"/>
      <c r="I7" s="139"/>
      <c r="J7" s="140"/>
      <c r="K7" s="141"/>
      <c r="L7" s="121"/>
    </row>
    <row r="8" spans="1:12" ht="39.75" customHeight="1">
      <c r="A8" s="31">
        <v>5</v>
      </c>
      <c r="B8" s="143" t="s">
        <v>14</v>
      </c>
      <c r="C8" s="144"/>
      <c r="D8" s="110">
        <v>89</v>
      </c>
      <c r="E8" s="112"/>
      <c r="F8" s="142">
        <v>140</v>
      </c>
      <c r="G8" s="142"/>
      <c r="H8" s="142"/>
      <c r="I8" s="142" t="s">
        <v>407</v>
      </c>
      <c r="J8" s="142"/>
      <c r="K8" s="142"/>
      <c r="L8" s="9" t="s">
        <v>411</v>
      </c>
    </row>
    <row r="9" spans="1:12" ht="18.75" customHeight="1">
      <c r="A9" s="131">
        <v>22</v>
      </c>
      <c r="B9" s="125" t="s">
        <v>19</v>
      </c>
      <c r="C9" s="126"/>
      <c r="D9" s="122">
        <v>57</v>
      </c>
      <c r="E9" s="123"/>
      <c r="F9" s="122">
        <v>513</v>
      </c>
      <c r="G9" s="124"/>
      <c r="H9" s="123"/>
      <c r="I9" s="122" t="s">
        <v>407</v>
      </c>
      <c r="J9" s="124"/>
      <c r="K9" s="123"/>
      <c r="L9" s="9" t="s">
        <v>411</v>
      </c>
    </row>
    <row r="10" spans="1:12" ht="18.75" customHeight="1">
      <c r="A10" s="132"/>
      <c r="B10" s="127"/>
      <c r="C10" s="128"/>
      <c r="D10" s="122">
        <v>76</v>
      </c>
      <c r="E10" s="123"/>
      <c r="F10" s="122">
        <v>80</v>
      </c>
      <c r="G10" s="124"/>
      <c r="H10" s="123"/>
      <c r="I10" s="122" t="s">
        <v>407</v>
      </c>
      <c r="J10" s="124"/>
      <c r="K10" s="123"/>
      <c r="L10" s="9" t="s">
        <v>390</v>
      </c>
    </row>
    <row r="11" spans="1:12" ht="18" customHeight="1">
      <c r="A11" s="132"/>
      <c r="B11" s="127"/>
      <c r="C11" s="128"/>
      <c r="D11" s="122">
        <v>102</v>
      </c>
      <c r="E11" s="123"/>
      <c r="F11" s="122">
        <v>54</v>
      </c>
      <c r="G11" s="124"/>
      <c r="H11" s="123"/>
      <c r="I11" s="122" t="s">
        <v>407</v>
      </c>
      <c r="J11" s="124"/>
      <c r="K11" s="123"/>
      <c r="L11" s="9" t="s">
        <v>392</v>
      </c>
    </row>
    <row r="12" spans="1:12" ht="18.75" customHeight="1">
      <c r="A12" s="132"/>
      <c r="B12" s="127"/>
      <c r="C12" s="128"/>
      <c r="D12" s="122">
        <v>108</v>
      </c>
      <c r="E12" s="123"/>
      <c r="F12" s="122">
        <v>212</v>
      </c>
      <c r="G12" s="124"/>
      <c r="H12" s="123"/>
      <c r="I12" s="122" t="s">
        <v>407</v>
      </c>
      <c r="J12" s="124"/>
      <c r="K12" s="123"/>
      <c r="L12" s="9" t="s">
        <v>392</v>
      </c>
    </row>
    <row r="13" spans="1:12" ht="16.5" customHeight="1">
      <c r="A13" s="132"/>
      <c r="B13" s="127"/>
      <c r="C13" s="128"/>
      <c r="D13" s="122">
        <v>159</v>
      </c>
      <c r="E13" s="123"/>
      <c r="F13" s="122">
        <v>448</v>
      </c>
      <c r="G13" s="124"/>
      <c r="H13" s="123"/>
      <c r="I13" s="122" t="s">
        <v>407</v>
      </c>
      <c r="J13" s="124"/>
      <c r="K13" s="123"/>
      <c r="L13" s="9" t="s">
        <v>392</v>
      </c>
    </row>
    <row r="14" spans="1:12" ht="18.75" customHeight="1">
      <c r="A14" s="133"/>
      <c r="B14" s="129"/>
      <c r="C14" s="130"/>
      <c r="D14" s="122">
        <v>219</v>
      </c>
      <c r="E14" s="123"/>
      <c r="F14" s="122">
        <v>38</v>
      </c>
      <c r="G14" s="124"/>
      <c r="H14" s="123"/>
      <c r="I14" s="122" t="s">
        <v>407</v>
      </c>
      <c r="J14" s="124"/>
      <c r="K14" s="123"/>
      <c r="L14" s="9" t="s">
        <v>392</v>
      </c>
    </row>
    <row r="15" spans="1:12" ht="17.25" customHeight="1">
      <c r="A15" s="131">
        <v>23</v>
      </c>
      <c r="B15" s="125" t="s">
        <v>20</v>
      </c>
      <c r="C15" s="126"/>
      <c r="D15" s="122">
        <v>32</v>
      </c>
      <c r="E15" s="123"/>
      <c r="F15" s="122">
        <v>10</v>
      </c>
      <c r="G15" s="124"/>
      <c r="H15" s="123"/>
      <c r="I15" s="122" t="s">
        <v>407</v>
      </c>
      <c r="J15" s="124"/>
      <c r="K15" s="123"/>
      <c r="L15" s="9" t="s">
        <v>411</v>
      </c>
    </row>
    <row r="16" spans="1:12" ht="17.25" customHeight="1">
      <c r="A16" s="132"/>
      <c r="B16" s="127"/>
      <c r="C16" s="128"/>
      <c r="D16" s="122">
        <v>57</v>
      </c>
      <c r="E16" s="123"/>
      <c r="F16" s="122">
        <v>48</v>
      </c>
      <c r="G16" s="124"/>
      <c r="H16" s="123"/>
      <c r="I16" s="122" t="s">
        <v>407</v>
      </c>
      <c r="J16" s="124"/>
      <c r="K16" s="123"/>
      <c r="L16" s="9" t="s">
        <v>411</v>
      </c>
    </row>
    <row r="17" spans="1:12" ht="21" customHeight="1">
      <c r="A17" s="132"/>
      <c r="B17" s="127"/>
      <c r="C17" s="128"/>
      <c r="D17" s="122">
        <v>108</v>
      </c>
      <c r="E17" s="123"/>
      <c r="F17" s="122">
        <v>360</v>
      </c>
      <c r="G17" s="124"/>
      <c r="H17" s="123"/>
      <c r="I17" s="122" t="s">
        <v>407</v>
      </c>
      <c r="J17" s="124"/>
      <c r="K17" s="123"/>
      <c r="L17" s="9" t="s">
        <v>411</v>
      </c>
    </row>
    <row r="18" spans="1:12" ht="19.5" customHeight="1">
      <c r="A18" s="133"/>
      <c r="B18" s="129"/>
      <c r="C18" s="130"/>
      <c r="D18" s="122">
        <v>159</v>
      </c>
      <c r="E18" s="123"/>
      <c r="F18" s="122">
        <v>21</v>
      </c>
      <c r="G18" s="124"/>
      <c r="H18" s="123"/>
      <c r="I18" s="122" t="s">
        <v>407</v>
      </c>
      <c r="J18" s="124"/>
      <c r="K18" s="123"/>
      <c r="L18" s="9" t="s">
        <v>411</v>
      </c>
    </row>
    <row r="19" spans="1:12" ht="19.5" customHeight="1">
      <c r="A19" s="131">
        <v>24</v>
      </c>
      <c r="B19" s="125" t="s">
        <v>21</v>
      </c>
      <c r="C19" s="126"/>
      <c r="D19" s="122">
        <v>33</v>
      </c>
      <c r="E19" s="123"/>
      <c r="F19" s="122">
        <v>30</v>
      </c>
      <c r="G19" s="124"/>
      <c r="H19" s="123"/>
      <c r="I19" s="122" t="s">
        <v>407</v>
      </c>
      <c r="J19" s="124"/>
      <c r="K19" s="123"/>
      <c r="L19" s="9" t="s">
        <v>411</v>
      </c>
    </row>
    <row r="20" spans="1:12" ht="19.5" customHeight="1">
      <c r="A20" s="132"/>
      <c r="B20" s="127"/>
      <c r="C20" s="128"/>
      <c r="D20" s="122">
        <v>57</v>
      </c>
      <c r="E20" s="123"/>
      <c r="F20" s="122">
        <v>56</v>
      </c>
      <c r="G20" s="124"/>
      <c r="H20" s="123"/>
      <c r="I20" s="122" t="s">
        <v>407</v>
      </c>
      <c r="J20" s="124"/>
      <c r="K20" s="123"/>
      <c r="L20" s="9" t="s">
        <v>411</v>
      </c>
    </row>
    <row r="21" spans="1:12" ht="19.5" customHeight="1">
      <c r="A21" s="132"/>
      <c r="B21" s="127"/>
      <c r="C21" s="128"/>
      <c r="D21" s="122">
        <v>76</v>
      </c>
      <c r="E21" s="123"/>
      <c r="F21" s="122">
        <v>165</v>
      </c>
      <c r="G21" s="124"/>
      <c r="H21" s="123"/>
      <c r="I21" s="122" t="s">
        <v>407</v>
      </c>
      <c r="J21" s="124"/>
      <c r="K21" s="123"/>
      <c r="L21" s="9" t="s">
        <v>411</v>
      </c>
    </row>
    <row r="22" spans="1:12" ht="19.5" customHeight="1">
      <c r="A22" s="132"/>
      <c r="B22" s="127"/>
      <c r="C22" s="128"/>
      <c r="D22" s="122">
        <v>108</v>
      </c>
      <c r="E22" s="123"/>
      <c r="F22" s="122">
        <v>111</v>
      </c>
      <c r="G22" s="124"/>
      <c r="H22" s="123"/>
      <c r="I22" s="122" t="s">
        <v>407</v>
      </c>
      <c r="J22" s="124"/>
      <c r="K22" s="123"/>
      <c r="L22" s="9" t="s">
        <v>411</v>
      </c>
    </row>
    <row r="23" spans="1:12" ht="21.75" customHeight="1">
      <c r="A23" s="133"/>
      <c r="B23" s="129"/>
      <c r="C23" s="130"/>
      <c r="D23" s="122">
        <v>133</v>
      </c>
      <c r="E23" s="123"/>
      <c r="F23" s="122">
        <v>95</v>
      </c>
      <c r="G23" s="124"/>
      <c r="H23" s="123"/>
      <c r="I23" s="122" t="s">
        <v>407</v>
      </c>
      <c r="J23" s="124"/>
      <c r="K23" s="123"/>
      <c r="L23" s="9" t="s">
        <v>411</v>
      </c>
    </row>
    <row r="24" spans="1:12" ht="21.75" customHeight="1">
      <c r="A24" s="131">
        <v>25</v>
      </c>
      <c r="B24" s="125" t="s">
        <v>36</v>
      </c>
      <c r="C24" s="126"/>
      <c r="D24" s="122">
        <v>70</v>
      </c>
      <c r="E24" s="123"/>
      <c r="F24" s="122">
        <v>66</v>
      </c>
      <c r="G24" s="124"/>
      <c r="H24" s="123"/>
      <c r="I24" s="122" t="s">
        <v>407</v>
      </c>
      <c r="J24" s="124"/>
      <c r="K24" s="123"/>
      <c r="L24" s="9" t="s">
        <v>411</v>
      </c>
    </row>
    <row r="25" spans="1:12" ht="21.75" customHeight="1">
      <c r="A25" s="132"/>
      <c r="B25" s="127"/>
      <c r="C25" s="128"/>
      <c r="D25" s="122">
        <v>108</v>
      </c>
      <c r="E25" s="123"/>
      <c r="F25" s="122">
        <v>26</v>
      </c>
      <c r="G25" s="124"/>
      <c r="H25" s="123"/>
      <c r="I25" s="122" t="s">
        <v>407</v>
      </c>
      <c r="J25" s="124"/>
      <c r="K25" s="123"/>
      <c r="L25" s="9" t="s">
        <v>411</v>
      </c>
    </row>
    <row r="26" spans="1:12" ht="21.75" customHeight="1">
      <c r="A26" s="132"/>
      <c r="B26" s="127"/>
      <c r="C26" s="128"/>
      <c r="D26" s="122">
        <v>114</v>
      </c>
      <c r="E26" s="123"/>
      <c r="F26" s="122">
        <v>71</v>
      </c>
      <c r="G26" s="124"/>
      <c r="H26" s="123"/>
      <c r="I26" s="122" t="s">
        <v>407</v>
      </c>
      <c r="J26" s="124"/>
      <c r="K26" s="123"/>
      <c r="L26" s="9" t="s">
        <v>411</v>
      </c>
    </row>
    <row r="27" spans="1:12" ht="21.75" customHeight="1">
      <c r="A27" s="133"/>
      <c r="B27" s="129"/>
      <c r="C27" s="130"/>
      <c r="D27" s="122">
        <v>159</v>
      </c>
      <c r="E27" s="123"/>
      <c r="F27" s="122">
        <v>30</v>
      </c>
      <c r="G27" s="124"/>
      <c r="H27" s="123"/>
      <c r="I27" s="122" t="s">
        <v>407</v>
      </c>
      <c r="J27" s="124"/>
      <c r="K27" s="123"/>
      <c r="L27" s="9" t="s">
        <v>411</v>
      </c>
    </row>
    <row r="28" spans="1:12" ht="21.75" customHeight="1">
      <c r="A28" s="131">
        <v>26</v>
      </c>
      <c r="B28" s="125" t="s">
        <v>22</v>
      </c>
      <c r="C28" s="126"/>
      <c r="D28" s="122">
        <v>40</v>
      </c>
      <c r="E28" s="123"/>
      <c r="F28" s="122">
        <v>107</v>
      </c>
      <c r="G28" s="124"/>
      <c r="H28" s="123"/>
      <c r="I28" s="122" t="s">
        <v>407</v>
      </c>
      <c r="J28" s="124"/>
      <c r="K28" s="123"/>
      <c r="L28" s="9" t="s">
        <v>411</v>
      </c>
    </row>
    <row r="29" spans="1:12" ht="21.75" customHeight="1">
      <c r="A29" s="132"/>
      <c r="B29" s="127"/>
      <c r="C29" s="128"/>
      <c r="D29" s="122">
        <v>76</v>
      </c>
      <c r="E29" s="123"/>
      <c r="F29" s="122">
        <v>63</v>
      </c>
      <c r="G29" s="124"/>
      <c r="H29" s="123"/>
      <c r="I29" s="122" t="s">
        <v>407</v>
      </c>
      <c r="J29" s="124"/>
      <c r="K29" s="123"/>
      <c r="L29" s="9" t="s">
        <v>411</v>
      </c>
    </row>
    <row r="30" spans="1:12" ht="21.75" customHeight="1">
      <c r="A30" s="132"/>
      <c r="B30" s="127"/>
      <c r="C30" s="128"/>
      <c r="D30" s="122">
        <v>89</v>
      </c>
      <c r="E30" s="123"/>
      <c r="F30" s="122">
        <v>19</v>
      </c>
      <c r="G30" s="124"/>
      <c r="H30" s="123"/>
      <c r="I30" s="122" t="s">
        <v>407</v>
      </c>
      <c r="J30" s="124"/>
      <c r="K30" s="123"/>
      <c r="L30" s="9" t="s">
        <v>411</v>
      </c>
    </row>
    <row r="31" spans="1:12" ht="21.75" customHeight="1">
      <c r="A31" s="132"/>
      <c r="B31" s="127"/>
      <c r="C31" s="128"/>
      <c r="D31" s="122">
        <v>133</v>
      </c>
      <c r="E31" s="123"/>
      <c r="F31" s="122">
        <v>84</v>
      </c>
      <c r="G31" s="124"/>
      <c r="H31" s="123"/>
      <c r="I31" s="122" t="s">
        <v>407</v>
      </c>
      <c r="J31" s="124"/>
      <c r="K31" s="123"/>
      <c r="L31" s="9" t="s">
        <v>411</v>
      </c>
    </row>
    <row r="32" spans="1:12" ht="24" customHeight="1">
      <c r="A32" s="133"/>
      <c r="B32" s="129"/>
      <c r="C32" s="130"/>
      <c r="D32" s="122">
        <v>159</v>
      </c>
      <c r="E32" s="123"/>
      <c r="F32" s="122">
        <v>258</v>
      </c>
      <c r="G32" s="124"/>
      <c r="H32" s="123"/>
      <c r="I32" s="122" t="s">
        <v>407</v>
      </c>
      <c r="J32" s="124"/>
      <c r="K32" s="123"/>
      <c r="L32" s="9" t="s">
        <v>411</v>
      </c>
    </row>
    <row r="33" spans="1:12" ht="24" customHeight="1">
      <c r="A33" s="131">
        <v>27</v>
      </c>
      <c r="B33" s="125" t="s">
        <v>23</v>
      </c>
      <c r="C33" s="126"/>
      <c r="D33" s="122">
        <v>89</v>
      </c>
      <c r="E33" s="123"/>
      <c r="F33" s="122">
        <v>53</v>
      </c>
      <c r="G33" s="124"/>
      <c r="H33" s="123"/>
      <c r="I33" s="122" t="s">
        <v>407</v>
      </c>
      <c r="J33" s="124"/>
      <c r="K33" s="123"/>
      <c r="L33" s="9" t="s">
        <v>392</v>
      </c>
    </row>
    <row r="34" spans="1:12" ht="24" customHeight="1">
      <c r="A34" s="132"/>
      <c r="B34" s="127"/>
      <c r="C34" s="128"/>
      <c r="D34" s="122">
        <v>63</v>
      </c>
      <c r="E34" s="123"/>
      <c r="F34" s="122">
        <v>100</v>
      </c>
      <c r="G34" s="124"/>
      <c r="H34" s="123"/>
      <c r="I34" s="122" t="s">
        <v>407</v>
      </c>
      <c r="J34" s="124"/>
      <c r="K34" s="123"/>
      <c r="L34" s="9" t="s">
        <v>392</v>
      </c>
    </row>
    <row r="35" spans="1:12" ht="24" customHeight="1">
      <c r="A35" s="132"/>
      <c r="B35" s="127"/>
      <c r="C35" s="128"/>
      <c r="D35" s="122">
        <v>76</v>
      </c>
      <c r="E35" s="123"/>
      <c r="F35" s="122">
        <v>12</v>
      </c>
      <c r="G35" s="124"/>
      <c r="H35" s="123"/>
      <c r="I35" s="122" t="s">
        <v>407</v>
      </c>
      <c r="J35" s="124"/>
      <c r="K35" s="123"/>
      <c r="L35" s="9" t="s">
        <v>411</v>
      </c>
    </row>
    <row r="36" spans="1:12" ht="24" customHeight="1">
      <c r="A36" s="132"/>
      <c r="B36" s="127"/>
      <c r="C36" s="128"/>
      <c r="D36" s="122">
        <v>57</v>
      </c>
      <c r="E36" s="123"/>
      <c r="F36" s="122">
        <v>198</v>
      </c>
      <c r="G36" s="124"/>
      <c r="H36" s="123"/>
      <c r="I36" s="122" t="s">
        <v>407</v>
      </c>
      <c r="J36" s="124"/>
      <c r="K36" s="123"/>
      <c r="L36" s="9" t="s">
        <v>411</v>
      </c>
    </row>
    <row r="37" spans="1:12" ht="24" customHeight="1">
      <c r="A37" s="131">
        <v>28</v>
      </c>
      <c r="B37" s="125" t="s">
        <v>24</v>
      </c>
      <c r="C37" s="126"/>
      <c r="D37" s="122">
        <v>40</v>
      </c>
      <c r="E37" s="123"/>
      <c r="F37" s="122">
        <v>200</v>
      </c>
      <c r="G37" s="124"/>
      <c r="H37" s="123"/>
      <c r="I37" s="122" t="s">
        <v>406</v>
      </c>
      <c r="J37" s="124"/>
      <c r="K37" s="123"/>
      <c r="L37" s="9" t="s">
        <v>393</v>
      </c>
    </row>
    <row r="38" spans="1:12" ht="24" customHeight="1">
      <c r="A38" s="132"/>
      <c r="B38" s="127"/>
      <c r="C38" s="128"/>
      <c r="D38" s="122">
        <v>40</v>
      </c>
      <c r="E38" s="123"/>
      <c r="F38" s="122">
        <v>75</v>
      </c>
      <c r="G38" s="124"/>
      <c r="H38" s="123"/>
      <c r="I38" s="122" t="s">
        <v>407</v>
      </c>
      <c r="J38" s="124"/>
      <c r="K38" s="123"/>
      <c r="L38" s="89" t="s">
        <v>413</v>
      </c>
    </row>
    <row r="39" spans="1:12" ht="24" customHeight="1">
      <c r="A39" s="132"/>
      <c r="B39" s="127"/>
      <c r="C39" s="128"/>
      <c r="D39" s="122">
        <v>57</v>
      </c>
      <c r="E39" s="123"/>
      <c r="F39" s="122">
        <v>80</v>
      </c>
      <c r="G39" s="124"/>
      <c r="H39" s="123"/>
      <c r="I39" s="122" t="s">
        <v>407</v>
      </c>
      <c r="J39" s="124"/>
      <c r="K39" s="123"/>
      <c r="L39" s="89" t="s">
        <v>413</v>
      </c>
    </row>
    <row r="40" spans="1:12" ht="23.25" customHeight="1">
      <c r="A40" s="133"/>
      <c r="B40" s="129"/>
      <c r="C40" s="130"/>
      <c r="D40" s="122">
        <v>125</v>
      </c>
      <c r="E40" s="123"/>
      <c r="F40" s="122">
        <v>120</v>
      </c>
      <c r="G40" s="124"/>
      <c r="H40" s="123"/>
      <c r="I40" s="122" t="s">
        <v>406</v>
      </c>
      <c r="J40" s="124"/>
      <c r="K40" s="123"/>
      <c r="L40" s="89" t="s">
        <v>413</v>
      </c>
    </row>
    <row r="41" spans="1:12" ht="23.25" customHeight="1">
      <c r="A41" s="131">
        <v>29</v>
      </c>
      <c r="B41" s="125" t="s">
        <v>25</v>
      </c>
      <c r="C41" s="126"/>
      <c r="D41" s="122">
        <v>25</v>
      </c>
      <c r="E41" s="123"/>
      <c r="F41" s="122">
        <v>43</v>
      </c>
      <c r="G41" s="124"/>
      <c r="H41" s="123"/>
      <c r="I41" s="122" t="s">
        <v>407</v>
      </c>
      <c r="J41" s="124"/>
      <c r="K41" s="123"/>
      <c r="L41" s="9" t="s">
        <v>411</v>
      </c>
    </row>
    <row r="42" spans="1:12" ht="23.25" customHeight="1">
      <c r="A42" s="132"/>
      <c r="B42" s="127"/>
      <c r="C42" s="128"/>
      <c r="D42" s="122">
        <v>32</v>
      </c>
      <c r="E42" s="123"/>
      <c r="F42" s="122">
        <v>8</v>
      </c>
      <c r="G42" s="124"/>
      <c r="H42" s="123"/>
      <c r="I42" s="122" t="s">
        <v>407</v>
      </c>
      <c r="J42" s="124"/>
      <c r="K42" s="123"/>
      <c r="L42" s="9" t="s">
        <v>392</v>
      </c>
    </row>
    <row r="43" spans="1:12" ht="23.25" customHeight="1">
      <c r="A43" s="132"/>
      <c r="B43" s="127"/>
      <c r="C43" s="128"/>
      <c r="D43" s="122">
        <v>57</v>
      </c>
      <c r="E43" s="123"/>
      <c r="F43" s="122">
        <v>30</v>
      </c>
      <c r="G43" s="124"/>
      <c r="H43" s="123"/>
      <c r="I43" s="122" t="s">
        <v>407</v>
      </c>
      <c r="J43" s="124"/>
      <c r="K43" s="123"/>
      <c r="L43" s="9" t="s">
        <v>392</v>
      </c>
    </row>
    <row r="44" spans="1:12" ht="23.25" customHeight="1">
      <c r="A44" s="132"/>
      <c r="B44" s="127"/>
      <c r="C44" s="128"/>
      <c r="D44" s="122">
        <v>76</v>
      </c>
      <c r="E44" s="123"/>
      <c r="F44" s="122">
        <v>55</v>
      </c>
      <c r="G44" s="124"/>
      <c r="H44" s="123"/>
      <c r="I44" s="122" t="s">
        <v>407</v>
      </c>
      <c r="J44" s="124"/>
      <c r="K44" s="123"/>
      <c r="L44" s="9" t="s">
        <v>392</v>
      </c>
    </row>
    <row r="45" spans="1:12" ht="23.25" customHeight="1">
      <c r="A45" s="132"/>
      <c r="B45" s="127"/>
      <c r="C45" s="128"/>
      <c r="D45" s="122">
        <v>89</v>
      </c>
      <c r="E45" s="123"/>
      <c r="F45" s="122">
        <v>100</v>
      </c>
      <c r="G45" s="124"/>
      <c r="H45" s="123"/>
      <c r="I45" s="122" t="s">
        <v>407</v>
      </c>
      <c r="J45" s="124"/>
      <c r="K45" s="123"/>
      <c r="L45" s="9" t="s">
        <v>392</v>
      </c>
    </row>
    <row r="46" spans="1:12" ht="24" customHeight="1">
      <c r="A46" s="133"/>
      <c r="B46" s="129"/>
      <c r="C46" s="130"/>
      <c r="D46" s="122">
        <v>114</v>
      </c>
      <c r="E46" s="123"/>
      <c r="F46" s="122">
        <v>40</v>
      </c>
      <c r="G46" s="124"/>
      <c r="H46" s="123"/>
      <c r="I46" s="122" t="s">
        <v>407</v>
      </c>
      <c r="J46" s="124"/>
      <c r="K46" s="123"/>
      <c r="L46" s="9" t="s">
        <v>392</v>
      </c>
    </row>
    <row r="47" spans="1:12">
      <c r="A47" s="1"/>
      <c r="B47" s="122"/>
      <c r="C47" s="123"/>
      <c r="D47" s="122"/>
      <c r="E47" s="123"/>
      <c r="F47" s="122">
        <f>SUM(F8:H46)</f>
        <v>4219</v>
      </c>
      <c r="G47" s="124"/>
      <c r="H47" s="123"/>
      <c r="I47" s="122"/>
      <c r="J47" s="124"/>
      <c r="K47" s="123"/>
      <c r="L47" s="9"/>
    </row>
    <row r="50" spans="1:13" ht="56.25" customHeight="1">
      <c r="A50" s="113" t="s">
        <v>69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</row>
    <row r="52" spans="1:13" ht="110.25" customHeight="1">
      <c r="A52" s="134"/>
      <c r="B52" s="136" t="s">
        <v>38</v>
      </c>
      <c r="C52" s="138"/>
      <c r="D52" s="110" t="s">
        <v>70</v>
      </c>
      <c r="E52" s="112"/>
      <c r="F52" s="110" t="s">
        <v>67</v>
      </c>
      <c r="G52" s="112"/>
      <c r="H52" s="114" t="s">
        <v>68</v>
      </c>
      <c r="I52" s="114"/>
      <c r="J52" s="46"/>
    </row>
    <row r="53" spans="1:13" ht="15.75" customHeight="1">
      <c r="A53" s="135"/>
      <c r="B53" s="139"/>
      <c r="C53" s="141"/>
      <c r="D53" s="110"/>
      <c r="E53" s="112"/>
      <c r="F53" s="110"/>
      <c r="G53" s="112"/>
      <c r="H53" s="110"/>
      <c r="I53" s="112"/>
      <c r="J53" s="46"/>
    </row>
    <row r="54" spans="1:13" ht="36" customHeight="1">
      <c r="A54" s="28">
        <v>5</v>
      </c>
      <c r="B54" s="143" t="s">
        <v>14</v>
      </c>
      <c r="C54" s="144"/>
      <c r="D54" s="122">
        <v>2007</v>
      </c>
      <c r="E54" s="123"/>
      <c r="F54" s="122">
        <v>70</v>
      </c>
      <c r="G54" s="123"/>
      <c r="H54" s="122">
        <v>7</v>
      </c>
      <c r="I54" s="123"/>
      <c r="M54" s="93"/>
    </row>
    <row r="55" spans="1:13" ht="39.75" customHeight="1">
      <c r="A55" s="26">
        <v>22</v>
      </c>
      <c r="B55" s="143" t="s">
        <v>19</v>
      </c>
      <c r="C55" s="144"/>
      <c r="D55" s="122">
        <v>1978</v>
      </c>
      <c r="E55" s="123"/>
      <c r="F55" s="122">
        <v>672.5</v>
      </c>
      <c r="G55" s="123"/>
      <c r="H55" s="122">
        <v>80</v>
      </c>
      <c r="I55" s="123"/>
    </row>
    <row r="56" spans="1:13" ht="39" customHeight="1">
      <c r="A56" s="18">
        <v>23</v>
      </c>
      <c r="B56" s="143" t="s">
        <v>20</v>
      </c>
      <c r="C56" s="144"/>
      <c r="D56" s="122">
        <v>2000</v>
      </c>
      <c r="E56" s="123"/>
      <c r="F56" s="122">
        <v>446.5</v>
      </c>
      <c r="G56" s="123"/>
      <c r="H56" s="122">
        <v>51</v>
      </c>
      <c r="I56" s="123"/>
    </row>
    <row r="57" spans="1:13" ht="44.25" customHeight="1">
      <c r="A57" s="18">
        <v>24</v>
      </c>
      <c r="B57" s="143" t="s">
        <v>21</v>
      </c>
      <c r="C57" s="144"/>
      <c r="D57" s="122">
        <v>1988</v>
      </c>
      <c r="E57" s="123"/>
      <c r="F57" s="122">
        <v>228.5</v>
      </c>
      <c r="G57" s="123"/>
      <c r="H57" s="122">
        <v>25</v>
      </c>
      <c r="I57" s="123"/>
    </row>
    <row r="58" spans="1:13" ht="42.75" customHeight="1">
      <c r="A58" s="18"/>
      <c r="B58" s="143" t="s">
        <v>36</v>
      </c>
      <c r="C58" s="144"/>
      <c r="D58" s="122">
        <v>1992</v>
      </c>
      <c r="E58" s="123"/>
      <c r="F58" s="122">
        <v>96.5</v>
      </c>
      <c r="G58" s="123"/>
      <c r="H58" s="122">
        <v>13</v>
      </c>
      <c r="I58" s="123"/>
    </row>
    <row r="59" spans="1:13" ht="38.25" customHeight="1">
      <c r="A59" s="18">
        <v>26</v>
      </c>
      <c r="B59" s="143" t="s">
        <v>22</v>
      </c>
      <c r="C59" s="144"/>
      <c r="D59" s="122">
        <v>2002</v>
      </c>
      <c r="E59" s="123"/>
      <c r="F59" s="122">
        <v>265.5</v>
      </c>
      <c r="G59" s="123"/>
      <c r="H59" s="122">
        <v>35</v>
      </c>
      <c r="I59" s="123"/>
    </row>
    <row r="60" spans="1:13" ht="47.25" customHeight="1">
      <c r="A60" s="18">
        <v>27</v>
      </c>
      <c r="B60" s="143" t="s">
        <v>23</v>
      </c>
      <c r="C60" s="144"/>
      <c r="D60" s="122">
        <v>1996</v>
      </c>
      <c r="E60" s="123"/>
      <c r="F60" s="122">
        <v>178.5</v>
      </c>
      <c r="G60" s="123"/>
      <c r="H60" s="122">
        <v>12</v>
      </c>
      <c r="I60" s="123"/>
    </row>
    <row r="61" spans="1:13" ht="37.5" customHeight="1">
      <c r="A61" s="18">
        <v>28</v>
      </c>
      <c r="B61" s="143" t="s">
        <v>24</v>
      </c>
      <c r="C61" s="144"/>
      <c r="D61" s="122">
        <v>1993</v>
      </c>
      <c r="E61" s="123"/>
      <c r="F61" s="122">
        <v>137.5</v>
      </c>
      <c r="G61" s="123"/>
      <c r="H61" s="122">
        <v>18</v>
      </c>
      <c r="I61" s="123"/>
    </row>
    <row r="62" spans="1:13" ht="39.75" customHeight="1">
      <c r="A62" s="18">
        <v>29</v>
      </c>
      <c r="B62" s="143" t="s">
        <v>25</v>
      </c>
      <c r="C62" s="144"/>
      <c r="D62" s="122">
        <v>1999</v>
      </c>
      <c r="E62" s="123"/>
      <c r="F62" s="122">
        <v>138</v>
      </c>
      <c r="G62" s="123"/>
      <c r="H62" s="122">
        <v>14</v>
      </c>
      <c r="I62" s="123"/>
    </row>
    <row r="63" spans="1:13">
      <c r="A63" s="9"/>
      <c r="B63" s="143" t="s">
        <v>37</v>
      </c>
      <c r="C63" s="144"/>
      <c r="D63" s="122"/>
      <c r="E63" s="123"/>
      <c r="F63" s="146">
        <f>SUM(F54:G62)</f>
        <v>2233.5</v>
      </c>
      <c r="G63" s="123"/>
      <c r="H63" s="122"/>
      <c r="I63" s="123"/>
    </row>
    <row r="66" spans="1:11" ht="43.5" customHeight="1">
      <c r="A66" s="113" t="s">
        <v>72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</row>
    <row r="68" spans="1:11" ht="134.25" customHeight="1">
      <c r="A68" s="114" t="s">
        <v>73</v>
      </c>
      <c r="B68" s="114" t="s">
        <v>74</v>
      </c>
      <c r="C68" s="114" t="s">
        <v>75</v>
      </c>
      <c r="D68" s="114" t="s">
        <v>76</v>
      </c>
      <c r="E68" s="114" t="s">
        <v>77</v>
      </c>
      <c r="F68" s="114" t="s">
        <v>78</v>
      </c>
      <c r="G68" s="114" t="s">
        <v>79</v>
      </c>
    </row>
    <row r="69" spans="1:11" hidden="1">
      <c r="A69" s="114"/>
      <c r="B69" s="114"/>
      <c r="C69" s="114"/>
      <c r="D69" s="114"/>
      <c r="E69" s="114"/>
      <c r="F69" s="114"/>
      <c r="G69" s="114"/>
    </row>
    <row r="70" spans="1:11" ht="15.75">
      <c r="A70" s="110" t="s">
        <v>394</v>
      </c>
      <c r="B70" s="111"/>
      <c r="C70" s="111"/>
      <c r="D70" s="111"/>
      <c r="E70" s="111"/>
      <c r="F70" s="111"/>
      <c r="G70" s="112"/>
    </row>
    <row r="71" spans="1:11" ht="15.75">
      <c r="A71" s="83">
        <v>2021</v>
      </c>
      <c r="B71" s="84"/>
      <c r="C71" s="84"/>
      <c r="D71" s="84"/>
      <c r="E71" s="84">
        <v>760</v>
      </c>
      <c r="F71" s="84"/>
      <c r="G71" s="84">
        <v>20</v>
      </c>
    </row>
    <row r="72" spans="1:11" ht="15.75">
      <c r="A72" s="83">
        <v>2022</v>
      </c>
      <c r="B72" s="84"/>
      <c r="C72" s="84"/>
      <c r="D72" s="84"/>
      <c r="E72" s="84">
        <v>2170</v>
      </c>
      <c r="F72" s="84"/>
      <c r="G72" s="84">
        <v>54</v>
      </c>
    </row>
    <row r="73" spans="1:11" ht="15.75">
      <c r="A73" s="83">
        <v>2023</v>
      </c>
      <c r="B73" s="84"/>
      <c r="C73" s="84"/>
      <c r="D73" s="84"/>
      <c r="E73" s="84">
        <v>644</v>
      </c>
      <c r="F73" s="84"/>
      <c r="G73" s="84">
        <v>16</v>
      </c>
    </row>
    <row r="75" spans="1:11">
      <c r="A75" s="47"/>
    </row>
    <row r="77" spans="1:11" ht="55.5" customHeight="1">
      <c r="A77" s="113" t="s">
        <v>80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</row>
    <row r="79" spans="1:11" ht="157.5" customHeight="1">
      <c r="A79" s="40"/>
      <c r="B79" s="136" t="s">
        <v>38</v>
      </c>
      <c r="C79" s="137"/>
      <c r="D79" s="30" t="s">
        <v>73</v>
      </c>
      <c r="E79" s="30" t="s">
        <v>81</v>
      </c>
      <c r="F79" s="30" t="s">
        <v>82</v>
      </c>
      <c r="G79" s="30" t="s">
        <v>71</v>
      </c>
      <c r="H79" s="110" t="s">
        <v>83</v>
      </c>
      <c r="I79" s="112"/>
      <c r="J79" s="114" t="s">
        <v>84</v>
      </c>
      <c r="K79" s="114"/>
    </row>
    <row r="80" spans="1:11" ht="42.75" customHeight="1">
      <c r="A80" s="28">
        <v>5</v>
      </c>
      <c r="B80" s="143" t="s">
        <v>14</v>
      </c>
      <c r="C80" s="145"/>
      <c r="D80" s="1">
        <v>2022</v>
      </c>
      <c r="E80" s="1"/>
      <c r="F80" s="1">
        <v>140</v>
      </c>
      <c r="G80" s="1">
        <f t="shared" ref="G80:G89" si="0">F80</f>
        <v>140</v>
      </c>
      <c r="H80" s="122">
        <f>('Приложения 10'!C37-'Приложения 10'!E37)/1000</f>
        <v>3.1709999999999981E-2</v>
      </c>
      <c r="I80" s="123"/>
      <c r="J80" s="147">
        <f>(H80*100000)/'Приложения 10'!C37</f>
        <v>18.414527209481932</v>
      </c>
      <c r="K80" s="148"/>
    </row>
    <row r="81" spans="1:11" ht="37.5" customHeight="1">
      <c r="A81" s="26">
        <v>22</v>
      </c>
      <c r="B81" s="143" t="s">
        <v>19</v>
      </c>
      <c r="C81" s="145"/>
      <c r="D81" s="1">
        <v>2022</v>
      </c>
      <c r="E81" s="1"/>
      <c r="F81" s="1">
        <v>1345</v>
      </c>
      <c r="G81" s="1">
        <f t="shared" si="0"/>
        <v>1345</v>
      </c>
      <c r="H81" s="122">
        <f>('Приложения 10'!C38-'Приложения 10'!E38)/1000</f>
        <v>0.23426</v>
      </c>
      <c r="I81" s="123"/>
      <c r="J81" s="147">
        <f>(H81*100000)/'Приложения 10'!C38</f>
        <v>15.186876505656992</v>
      </c>
      <c r="K81" s="148"/>
    </row>
    <row r="82" spans="1:11" ht="37.5" customHeight="1">
      <c r="A82" s="18">
        <v>23</v>
      </c>
      <c r="B82" s="143" t="s">
        <v>20</v>
      </c>
      <c r="C82" s="145"/>
      <c r="D82" s="1">
        <v>2022</v>
      </c>
      <c r="E82" s="1"/>
      <c r="F82" s="1">
        <v>893</v>
      </c>
      <c r="G82" s="1">
        <f t="shared" si="0"/>
        <v>893</v>
      </c>
      <c r="H82" s="122">
        <f>('Приложения 10'!C39-'Приложения 10'!E39)/1000</f>
        <v>0.10375</v>
      </c>
      <c r="I82" s="123"/>
      <c r="J82" s="147">
        <f>(H82*100000)/'Приложения 10'!C39</f>
        <v>7.5363561082620247</v>
      </c>
      <c r="K82" s="148"/>
    </row>
    <row r="83" spans="1:11" ht="33.75" customHeight="1">
      <c r="A83" s="18">
        <v>24</v>
      </c>
      <c r="B83" s="143" t="s">
        <v>21</v>
      </c>
      <c r="C83" s="145"/>
      <c r="D83" s="1">
        <v>2022</v>
      </c>
      <c r="E83" s="1"/>
      <c r="F83" s="1">
        <v>457</v>
      </c>
      <c r="G83" s="1">
        <f t="shared" si="0"/>
        <v>457</v>
      </c>
      <c r="H83" s="122">
        <f>('Приложения 10'!C40-'Приложения 10'!E40)/1000</f>
        <v>0.10613999999999998</v>
      </c>
      <c r="I83" s="123"/>
      <c r="J83" s="147">
        <f>(H83*100000)/'Приложения 10'!C40</f>
        <v>13.846039450906826</v>
      </c>
      <c r="K83" s="148"/>
    </row>
    <row r="84" spans="1:11" ht="33" customHeight="1">
      <c r="A84" s="18"/>
      <c r="B84" s="143" t="s">
        <v>36</v>
      </c>
      <c r="C84" s="145"/>
      <c r="D84" s="1">
        <v>2022</v>
      </c>
      <c r="E84" s="1"/>
      <c r="F84" s="1">
        <v>193</v>
      </c>
      <c r="G84" s="1">
        <f t="shared" si="0"/>
        <v>193</v>
      </c>
      <c r="H84" s="122">
        <f>('Приложения 10'!C41-'Приложения 10'!E41)/1000</f>
        <v>7.9699999999999938E-2</v>
      </c>
      <c r="I84" s="123"/>
      <c r="J84" s="147">
        <f>(H84*100000)/'Приложения 10'!C41</f>
        <v>7.6203188104271149</v>
      </c>
      <c r="K84" s="148"/>
    </row>
    <row r="85" spans="1:11" ht="31.5" customHeight="1">
      <c r="A85" s="18">
        <v>26</v>
      </c>
      <c r="B85" s="143" t="s">
        <v>22</v>
      </c>
      <c r="C85" s="145"/>
      <c r="D85" s="1">
        <v>2022</v>
      </c>
      <c r="E85" s="1"/>
      <c r="F85" s="1">
        <v>531</v>
      </c>
      <c r="G85" s="1">
        <f t="shared" si="0"/>
        <v>531</v>
      </c>
      <c r="H85" s="122">
        <f>('Приложения 10'!C42-'Приложения 10'!E42)/1000</f>
        <v>0.10975</v>
      </c>
      <c r="I85" s="123"/>
      <c r="J85" s="147">
        <f>(H85*100000)/'Приложения 10'!C42</f>
        <v>5.6928260018206664</v>
      </c>
      <c r="K85" s="148"/>
    </row>
    <row r="86" spans="1:11" ht="36" customHeight="1">
      <c r="A86" s="18">
        <v>27</v>
      </c>
      <c r="B86" s="143" t="s">
        <v>23</v>
      </c>
      <c r="C86" s="145"/>
      <c r="D86" s="1">
        <v>2022</v>
      </c>
      <c r="E86" s="1"/>
      <c r="F86" s="1">
        <v>357</v>
      </c>
      <c r="G86" s="1">
        <f t="shared" si="0"/>
        <v>357</v>
      </c>
      <c r="H86" s="122">
        <f>('Приложения 10'!C43-'Приложения 10'!E43)/1000</f>
        <v>6.1509999999999988E-2</v>
      </c>
      <c r="I86" s="123"/>
      <c r="J86" s="147">
        <f>(H86*100000)/'Приложения 10'!C43</f>
        <v>10.666171882992908</v>
      </c>
      <c r="K86" s="148"/>
    </row>
    <row r="87" spans="1:11" ht="28.5" customHeight="1">
      <c r="A87" s="18">
        <v>28</v>
      </c>
      <c r="B87" s="143" t="s">
        <v>24</v>
      </c>
      <c r="C87" s="145"/>
      <c r="D87" s="1">
        <v>2022</v>
      </c>
      <c r="E87" s="1"/>
      <c r="F87" s="1">
        <v>275</v>
      </c>
      <c r="G87" s="1">
        <f t="shared" si="0"/>
        <v>275</v>
      </c>
      <c r="H87" s="122">
        <f>('Приложения 10'!C44-'Приложения 10'!E44)/1000</f>
        <v>0.17698000000000003</v>
      </c>
      <c r="I87" s="123"/>
      <c r="J87" s="147">
        <f>(H87*100000)/'Приложения 10'!C44</f>
        <v>10.603719390283141</v>
      </c>
      <c r="K87" s="148"/>
    </row>
    <row r="88" spans="1:11" ht="37.5" customHeight="1">
      <c r="A88" s="18">
        <v>29</v>
      </c>
      <c r="B88" s="143" t="s">
        <v>25</v>
      </c>
      <c r="C88" s="145"/>
      <c r="D88" s="1">
        <v>2022</v>
      </c>
      <c r="E88" s="1"/>
      <c r="F88" s="1">
        <v>276</v>
      </c>
      <c r="G88" s="1">
        <f t="shared" si="0"/>
        <v>276</v>
      </c>
      <c r="H88" s="122">
        <f>('Приложения 10'!C45-'Приложения 10'!E45)/1000</f>
        <v>4.3629999999999995E-2</v>
      </c>
      <c r="I88" s="123"/>
      <c r="J88" s="147">
        <f>(H88*100000)/'Приложения 10'!C45</f>
        <v>8.2766601219778231</v>
      </c>
      <c r="K88" s="148"/>
    </row>
    <row r="89" spans="1:11">
      <c r="A89" s="9"/>
      <c r="B89" s="143" t="s">
        <v>37</v>
      </c>
      <c r="C89" s="144"/>
      <c r="D89" s="1"/>
      <c r="E89" s="1"/>
      <c r="F89" s="1">
        <f>SUM(F80:F88)</f>
        <v>4467</v>
      </c>
      <c r="G89" s="1">
        <f t="shared" si="0"/>
        <v>4467</v>
      </c>
      <c r="H89" s="122"/>
      <c r="I89" s="123"/>
      <c r="J89" s="122"/>
      <c r="K89" s="123"/>
    </row>
    <row r="92" spans="1:11" ht="57" customHeight="1">
      <c r="A92" s="113" t="s">
        <v>85</v>
      </c>
      <c r="B92" s="113"/>
      <c r="C92" s="113"/>
      <c r="D92" s="113"/>
      <c r="E92" s="113"/>
      <c r="F92" s="113"/>
      <c r="G92" s="113"/>
      <c r="H92" s="113"/>
      <c r="I92" s="113"/>
      <c r="J92" s="113"/>
      <c r="K92" s="113"/>
    </row>
    <row r="93" spans="1:11" ht="15.75">
      <c r="A93" s="48"/>
    </row>
    <row r="94" spans="1:11" ht="267" customHeight="1">
      <c r="A94" s="40"/>
      <c r="B94" s="136" t="s">
        <v>38</v>
      </c>
      <c r="C94" s="137"/>
      <c r="D94" s="39" t="s">
        <v>73</v>
      </c>
      <c r="E94" s="114" t="s">
        <v>86</v>
      </c>
      <c r="F94" s="110"/>
      <c r="G94" s="114" t="s">
        <v>87</v>
      </c>
      <c r="H94" s="110"/>
      <c r="I94" s="114" t="s">
        <v>88</v>
      </c>
      <c r="J94" s="114"/>
      <c r="K94" s="114"/>
    </row>
    <row r="95" spans="1:11" ht="43.5" customHeight="1">
      <c r="A95" s="28">
        <v>5</v>
      </c>
      <c r="B95" s="143" t="s">
        <v>14</v>
      </c>
      <c r="C95" s="145"/>
      <c r="D95" s="86">
        <v>2022</v>
      </c>
      <c r="E95" s="110">
        <v>8.3000000000000004E-2</v>
      </c>
      <c r="F95" s="112"/>
      <c r="G95" s="110">
        <v>26</v>
      </c>
      <c r="H95" s="112"/>
      <c r="I95" s="110">
        <v>0</v>
      </c>
      <c r="J95" s="111"/>
      <c r="K95" s="112"/>
    </row>
    <row r="96" spans="1:11" ht="36.75" customHeight="1">
      <c r="A96" s="26">
        <v>22</v>
      </c>
      <c r="B96" s="143" t="s">
        <v>19</v>
      </c>
      <c r="C96" s="145"/>
      <c r="D96" s="86">
        <v>2022</v>
      </c>
      <c r="E96" s="110">
        <v>0.76400000000000001</v>
      </c>
      <c r="F96" s="112"/>
      <c r="G96" s="110">
        <v>54</v>
      </c>
      <c r="H96" s="112"/>
      <c r="I96" s="110">
        <v>0</v>
      </c>
      <c r="J96" s="111"/>
      <c r="K96" s="112"/>
    </row>
    <row r="97" spans="1:11" ht="32.25" customHeight="1">
      <c r="A97" s="18">
        <v>23</v>
      </c>
      <c r="B97" s="143" t="s">
        <v>20</v>
      </c>
      <c r="C97" s="145"/>
      <c r="D97" s="86">
        <v>2022</v>
      </c>
      <c r="E97" s="110">
        <v>0.30099999999999999</v>
      </c>
      <c r="F97" s="112"/>
      <c r="G97" s="110">
        <v>32</v>
      </c>
      <c r="H97" s="112"/>
      <c r="I97" s="110">
        <v>0</v>
      </c>
      <c r="J97" s="111"/>
      <c r="K97" s="112"/>
    </row>
    <row r="98" spans="1:11" ht="39.75" customHeight="1">
      <c r="A98" s="18">
        <v>24</v>
      </c>
      <c r="B98" s="143" t="s">
        <v>21</v>
      </c>
      <c r="C98" s="145"/>
      <c r="D98" s="86">
        <v>2022</v>
      </c>
      <c r="E98" s="110">
        <v>0.254</v>
      </c>
      <c r="F98" s="112"/>
      <c r="G98" s="110">
        <v>48</v>
      </c>
      <c r="H98" s="112"/>
      <c r="I98" s="110">
        <v>0</v>
      </c>
      <c r="J98" s="111"/>
      <c r="K98" s="112"/>
    </row>
    <row r="99" spans="1:11" ht="33.75" customHeight="1">
      <c r="A99" s="18"/>
      <c r="B99" s="143" t="s">
        <v>36</v>
      </c>
      <c r="C99" s="145"/>
      <c r="D99" s="86">
        <v>2022</v>
      </c>
      <c r="E99" s="110">
        <v>0.19800000000000001</v>
      </c>
      <c r="F99" s="112"/>
      <c r="G99" s="110">
        <v>29</v>
      </c>
      <c r="H99" s="112"/>
      <c r="I99" s="110">
        <v>0</v>
      </c>
      <c r="J99" s="111"/>
      <c r="K99" s="112"/>
    </row>
    <row r="100" spans="1:11" ht="31.5" customHeight="1">
      <c r="A100" s="18">
        <v>26</v>
      </c>
      <c r="B100" s="143" t="s">
        <v>22</v>
      </c>
      <c r="C100" s="145"/>
      <c r="D100" s="86">
        <v>2022</v>
      </c>
      <c r="E100" s="110">
        <v>0.20799999999999999</v>
      </c>
      <c r="F100" s="112"/>
      <c r="G100" s="110">
        <v>32</v>
      </c>
      <c r="H100" s="112"/>
      <c r="I100" s="110">
        <v>0</v>
      </c>
      <c r="J100" s="111"/>
      <c r="K100" s="112"/>
    </row>
    <row r="101" spans="1:11" ht="33.75" customHeight="1">
      <c r="A101" s="18">
        <v>27</v>
      </c>
      <c r="B101" s="143" t="s">
        <v>23</v>
      </c>
      <c r="C101" s="145"/>
      <c r="D101" s="86">
        <v>2022</v>
      </c>
      <c r="E101" s="110">
        <v>0.14000000000000001</v>
      </c>
      <c r="F101" s="112"/>
      <c r="G101" s="110">
        <v>41</v>
      </c>
      <c r="H101" s="112"/>
      <c r="I101" s="110">
        <v>0</v>
      </c>
      <c r="J101" s="111"/>
      <c r="K101" s="112"/>
    </row>
    <row r="102" spans="1:11" ht="35.25" customHeight="1">
      <c r="A102" s="18">
        <v>28</v>
      </c>
      <c r="B102" s="143" t="s">
        <v>24</v>
      </c>
      <c r="C102" s="145"/>
      <c r="D102" s="86">
        <v>2022</v>
      </c>
      <c r="E102" s="110">
        <v>1.55</v>
      </c>
      <c r="F102" s="112"/>
      <c r="G102" s="110">
        <v>38</v>
      </c>
      <c r="H102" s="112"/>
      <c r="I102" s="110">
        <v>0</v>
      </c>
      <c r="J102" s="111"/>
      <c r="K102" s="112"/>
    </row>
    <row r="103" spans="1:11" ht="33.75" customHeight="1">
      <c r="A103" s="18">
        <v>29</v>
      </c>
      <c r="B103" s="143" t="s">
        <v>25</v>
      </c>
      <c r="C103" s="145"/>
      <c r="D103" s="86">
        <v>2022</v>
      </c>
      <c r="E103" s="110">
        <v>0.315</v>
      </c>
      <c r="F103" s="112"/>
      <c r="G103" s="110">
        <v>30</v>
      </c>
      <c r="H103" s="112"/>
      <c r="I103" s="110">
        <v>0</v>
      </c>
      <c r="J103" s="111"/>
      <c r="K103" s="112"/>
    </row>
    <row r="104" spans="1:11" ht="15.75">
      <c r="A104" s="9"/>
      <c r="B104" s="143" t="s">
        <v>37</v>
      </c>
      <c r="C104" s="145"/>
      <c r="D104" s="45"/>
      <c r="E104" s="110">
        <f>SUM(E95:F103)</f>
        <v>3.8130000000000002</v>
      </c>
      <c r="F104" s="112"/>
      <c r="G104" s="110">
        <f>SUM(G95:H103)</f>
        <v>330</v>
      </c>
      <c r="H104" s="112"/>
      <c r="I104" s="110">
        <v>0</v>
      </c>
      <c r="J104" s="111"/>
      <c r="K104" s="112"/>
    </row>
  </sheetData>
  <mergeCells count="282">
    <mergeCell ref="G103:H103"/>
    <mergeCell ref="I103:K103"/>
    <mergeCell ref="H84:I84"/>
    <mergeCell ref="J84:K84"/>
    <mergeCell ref="H85:I85"/>
    <mergeCell ref="J85:K85"/>
    <mergeCell ref="H86:I86"/>
    <mergeCell ref="J86:K86"/>
    <mergeCell ref="H87:I87"/>
    <mergeCell ref="J87:K87"/>
    <mergeCell ref="H88:I88"/>
    <mergeCell ref="G104:H104"/>
    <mergeCell ref="I104:K104"/>
    <mergeCell ref="D34:E34"/>
    <mergeCell ref="D35:E35"/>
    <mergeCell ref="F34:H34"/>
    <mergeCell ref="F35:H35"/>
    <mergeCell ref="I34:K34"/>
    <mergeCell ref="I35:K35"/>
    <mergeCell ref="I8:K8"/>
    <mergeCell ref="E96:F96"/>
    <mergeCell ref="G96:H96"/>
    <mergeCell ref="I96:K96"/>
    <mergeCell ref="E97:F97"/>
    <mergeCell ref="G97:H97"/>
    <mergeCell ref="I97:K97"/>
    <mergeCell ref="G99:H99"/>
    <mergeCell ref="I99:K99"/>
    <mergeCell ref="E100:F100"/>
    <mergeCell ref="G100:H100"/>
    <mergeCell ref="I100:K100"/>
    <mergeCell ref="E101:F101"/>
    <mergeCell ref="G101:H101"/>
    <mergeCell ref="I101:K101"/>
    <mergeCell ref="E102:F102"/>
    <mergeCell ref="B103:C103"/>
    <mergeCell ref="B96:C96"/>
    <mergeCell ref="B104:C104"/>
    <mergeCell ref="E94:F94"/>
    <mergeCell ref="E95:F95"/>
    <mergeCell ref="E99:F99"/>
    <mergeCell ref="E103:F103"/>
    <mergeCell ref="B97:C97"/>
    <mergeCell ref="B98:C98"/>
    <mergeCell ref="E98:F98"/>
    <mergeCell ref="E104:F104"/>
    <mergeCell ref="A92:K92"/>
    <mergeCell ref="B94:C94"/>
    <mergeCell ref="G94:H94"/>
    <mergeCell ref="I94:K94"/>
    <mergeCell ref="B95:C95"/>
    <mergeCell ref="B99:C99"/>
    <mergeCell ref="B100:C100"/>
    <mergeCell ref="B101:C101"/>
    <mergeCell ref="B102:C102"/>
    <mergeCell ref="G95:H95"/>
    <mergeCell ref="I95:K95"/>
    <mergeCell ref="G98:H98"/>
    <mergeCell ref="I98:K98"/>
    <mergeCell ref="G102:H102"/>
    <mergeCell ref="I102:K102"/>
    <mergeCell ref="J88:K88"/>
    <mergeCell ref="H81:I81"/>
    <mergeCell ref="J81:K81"/>
    <mergeCell ref="H82:I82"/>
    <mergeCell ref="J82:K82"/>
    <mergeCell ref="H83:I83"/>
    <mergeCell ref="J83:K83"/>
    <mergeCell ref="H89:I89"/>
    <mergeCell ref="J89:K89"/>
    <mergeCell ref="B82:C82"/>
    <mergeCell ref="B83:C83"/>
    <mergeCell ref="B84:C84"/>
    <mergeCell ref="B85:C85"/>
    <mergeCell ref="B86:C86"/>
    <mergeCell ref="B87:C87"/>
    <mergeCell ref="B88:C88"/>
    <mergeCell ref="B89:C89"/>
    <mergeCell ref="H79:I79"/>
    <mergeCell ref="H80:I80"/>
    <mergeCell ref="A66:K66"/>
    <mergeCell ref="A68:A69"/>
    <mergeCell ref="B68:B69"/>
    <mergeCell ref="C68:C69"/>
    <mergeCell ref="D68:D69"/>
    <mergeCell ref="E68:E69"/>
    <mergeCell ref="F68:F69"/>
    <mergeCell ref="G68:G69"/>
    <mergeCell ref="B81:C81"/>
    <mergeCell ref="J79:K79"/>
    <mergeCell ref="J80:K8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B54:C54"/>
    <mergeCell ref="B80:C80"/>
    <mergeCell ref="B63:C63"/>
    <mergeCell ref="A77:K77"/>
    <mergeCell ref="B79:C79"/>
    <mergeCell ref="B55:C55"/>
    <mergeCell ref="B56:C56"/>
    <mergeCell ref="B57:C57"/>
    <mergeCell ref="B58:C58"/>
    <mergeCell ref="B59:C59"/>
    <mergeCell ref="B60:C60"/>
    <mergeCell ref="B61:C61"/>
    <mergeCell ref="B62:C62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57:E57"/>
    <mergeCell ref="F57:G57"/>
    <mergeCell ref="A3:L3"/>
    <mergeCell ref="A6:A7"/>
    <mergeCell ref="F6:H7"/>
    <mergeCell ref="I6:K7"/>
    <mergeCell ref="A50:K50"/>
    <mergeCell ref="A52:A53"/>
    <mergeCell ref="F8:H8"/>
    <mergeCell ref="B6:C7"/>
    <mergeCell ref="B8:C8"/>
    <mergeCell ref="D6:E7"/>
    <mergeCell ref="D8:E8"/>
    <mergeCell ref="D52:E52"/>
    <mergeCell ref="F52:G52"/>
    <mergeCell ref="H52:I52"/>
    <mergeCell ref="D53:E53"/>
    <mergeCell ref="F53:G53"/>
    <mergeCell ref="H53:I53"/>
    <mergeCell ref="B52:C53"/>
    <mergeCell ref="I11:K11"/>
    <mergeCell ref="D12:E12"/>
    <mergeCell ref="F12:H12"/>
    <mergeCell ref="I12:K12"/>
    <mergeCell ref="A9:A14"/>
    <mergeCell ref="B9:C14"/>
    <mergeCell ref="D9:E9"/>
    <mergeCell ref="F9:H9"/>
    <mergeCell ref="I9:K9"/>
    <mergeCell ref="D13:E13"/>
    <mergeCell ref="F13:H13"/>
    <mergeCell ref="I13:K13"/>
    <mergeCell ref="D14:E14"/>
    <mergeCell ref="F14:H14"/>
    <mergeCell ref="I14:K14"/>
    <mergeCell ref="D10:E10"/>
    <mergeCell ref="F10:H10"/>
    <mergeCell ref="I10:K10"/>
    <mergeCell ref="D11:E11"/>
    <mergeCell ref="F11:H11"/>
    <mergeCell ref="A15:A18"/>
    <mergeCell ref="B15:C18"/>
    <mergeCell ref="D15:E15"/>
    <mergeCell ref="F15:H15"/>
    <mergeCell ref="I15:K15"/>
    <mergeCell ref="D16:E16"/>
    <mergeCell ref="F16:H16"/>
    <mergeCell ref="D17:E17"/>
    <mergeCell ref="I16:K16"/>
    <mergeCell ref="F17:H17"/>
    <mergeCell ref="I17:K17"/>
    <mergeCell ref="D18:E18"/>
    <mergeCell ref="F18:H18"/>
    <mergeCell ref="I18:K18"/>
    <mergeCell ref="A24:A27"/>
    <mergeCell ref="B24:C27"/>
    <mergeCell ref="D24:E24"/>
    <mergeCell ref="F24:H24"/>
    <mergeCell ref="I24:K24"/>
    <mergeCell ref="D25:E25"/>
    <mergeCell ref="F25:H25"/>
    <mergeCell ref="I25:K25"/>
    <mergeCell ref="D26:E26"/>
    <mergeCell ref="F26:H26"/>
    <mergeCell ref="I26:K26"/>
    <mergeCell ref="D27:E27"/>
    <mergeCell ref="F27:H27"/>
    <mergeCell ref="I27:K27"/>
    <mergeCell ref="A19:A23"/>
    <mergeCell ref="B19:C23"/>
    <mergeCell ref="D19:E19"/>
    <mergeCell ref="F19:H19"/>
    <mergeCell ref="I19:K19"/>
    <mergeCell ref="D23:E23"/>
    <mergeCell ref="F23:H23"/>
    <mergeCell ref="I23:K23"/>
    <mergeCell ref="D20:E20"/>
    <mergeCell ref="F20:H20"/>
    <mergeCell ref="I20:K20"/>
    <mergeCell ref="D21:E21"/>
    <mergeCell ref="F21:H21"/>
    <mergeCell ref="I21:K21"/>
    <mergeCell ref="D22:E22"/>
    <mergeCell ref="F22:H22"/>
    <mergeCell ref="I22:K22"/>
    <mergeCell ref="A28:A32"/>
    <mergeCell ref="B28:C32"/>
    <mergeCell ref="D28:E28"/>
    <mergeCell ref="F28:H28"/>
    <mergeCell ref="I28:K28"/>
    <mergeCell ref="D29:E29"/>
    <mergeCell ref="F40:H40"/>
    <mergeCell ref="I40:K40"/>
    <mergeCell ref="D40:E40"/>
    <mergeCell ref="I36:K36"/>
    <mergeCell ref="F29:H29"/>
    <mergeCell ref="I29:K29"/>
    <mergeCell ref="D30:E30"/>
    <mergeCell ref="F30:H30"/>
    <mergeCell ref="I30:K30"/>
    <mergeCell ref="D31:E31"/>
    <mergeCell ref="F31:H31"/>
    <mergeCell ref="I31:K31"/>
    <mergeCell ref="D32:E32"/>
    <mergeCell ref="F32:H32"/>
    <mergeCell ref="I32:K32"/>
    <mergeCell ref="D37:E37"/>
    <mergeCell ref="F37:H37"/>
    <mergeCell ref="I46:K46"/>
    <mergeCell ref="A33:A36"/>
    <mergeCell ref="B33:C36"/>
    <mergeCell ref="D33:E33"/>
    <mergeCell ref="F33:H33"/>
    <mergeCell ref="I33:K33"/>
    <mergeCell ref="D36:E36"/>
    <mergeCell ref="F36:H36"/>
    <mergeCell ref="A37:A40"/>
    <mergeCell ref="B37:C40"/>
    <mergeCell ref="D39:E39"/>
    <mergeCell ref="F39:H39"/>
    <mergeCell ref="I39:K39"/>
    <mergeCell ref="I37:K37"/>
    <mergeCell ref="D38:E38"/>
    <mergeCell ref="F38:H38"/>
    <mergeCell ref="I38:K38"/>
    <mergeCell ref="A41:A46"/>
    <mergeCell ref="A70:G70"/>
    <mergeCell ref="L6:L7"/>
    <mergeCell ref="B47:C47"/>
    <mergeCell ref="D47:E47"/>
    <mergeCell ref="F47:H47"/>
    <mergeCell ref="I47:K47"/>
    <mergeCell ref="I43:K43"/>
    <mergeCell ref="D44:E44"/>
    <mergeCell ref="F44:H44"/>
    <mergeCell ref="I44:K44"/>
    <mergeCell ref="D45:E45"/>
    <mergeCell ref="F45:H45"/>
    <mergeCell ref="I45:K45"/>
    <mergeCell ref="B41:C46"/>
    <mergeCell ref="D41:E41"/>
    <mergeCell ref="F41:H41"/>
    <mergeCell ref="I41:K41"/>
    <mergeCell ref="D42:E42"/>
    <mergeCell ref="F42:H42"/>
    <mergeCell ref="I42:K42"/>
    <mergeCell ref="D43:E43"/>
    <mergeCell ref="F43:H43"/>
    <mergeCell ref="D46:E46"/>
    <mergeCell ref="F46:H46"/>
  </mergeCells>
  <dataValidations count="1">
    <dataValidation allowBlank="1" sqref="B95:B98 B85:B89 B80:B83 B59:B63 B8:B9 B41 B37:B38 B33:B35 B28 B19 B15 B54:B57 B100:B104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1"/>
  <sheetViews>
    <sheetView topLeftCell="A4" workbookViewId="0">
      <selection activeCell="K5" sqref="K5"/>
    </sheetView>
  </sheetViews>
  <sheetFormatPr defaultRowHeight="15"/>
  <cols>
    <col min="1" max="1" width="55.42578125" customWidth="1"/>
    <col min="2" max="2" width="13.5703125" customWidth="1"/>
    <col min="3" max="10" width="9.140625" customWidth="1"/>
  </cols>
  <sheetData>
    <row r="2" spans="1:10" ht="54" customHeight="1">
      <c r="A2" s="113" t="s">
        <v>89</v>
      </c>
      <c r="B2" s="113"/>
    </row>
    <row r="3" spans="1:10" ht="15.75">
      <c r="A3" s="48"/>
    </row>
    <row r="4" spans="1:10" ht="108">
      <c r="A4" s="30" t="s">
        <v>90</v>
      </c>
      <c r="B4" s="20" t="s">
        <v>14</v>
      </c>
      <c r="C4" s="27" t="s">
        <v>19</v>
      </c>
      <c r="D4" s="20" t="s">
        <v>20</v>
      </c>
      <c r="E4" s="20" t="s">
        <v>21</v>
      </c>
      <c r="F4" s="20" t="s">
        <v>36</v>
      </c>
      <c r="G4" s="20" t="s">
        <v>22</v>
      </c>
      <c r="H4" s="20" t="s">
        <v>23</v>
      </c>
      <c r="I4" s="20" t="s">
        <v>24</v>
      </c>
      <c r="J4" s="20" t="s">
        <v>25</v>
      </c>
    </row>
    <row r="5" spans="1:10" ht="32.25" customHeight="1">
      <c r="A5" s="31" t="s">
        <v>91</v>
      </c>
      <c r="B5" s="94">
        <v>0.16600000000000001</v>
      </c>
      <c r="C5" s="68">
        <v>3.5760000000000001</v>
      </c>
      <c r="D5" s="68">
        <v>1.718</v>
      </c>
      <c r="E5" s="68">
        <v>1.29</v>
      </c>
      <c r="F5" s="68">
        <v>0.86</v>
      </c>
      <c r="G5" s="68">
        <v>2.6819999999999999</v>
      </c>
      <c r="H5" s="68">
        <v>0.68799999999999994</v>
      </c>
      <c r="I5" s="68">
        <v>2.6139999999999999</v>
      </c>
      <c r="J5" s="68">
        <v>0.43</v>
      </c>
    </row>
    <row r="6" spans="1:10" ht="32.25" customHeight="1">
      <c r="A6" s="31" t="s">
        <v>92</v>
      </c>
      <c r="B6" s="3"/>
      <c r="C6" s="1"/>
      <c r="D6" s="1"/>
      <c r="E6" s="1"/>
      <c r="F6" s="1"/>
      <c r="G6" s="1"/>
      <c r="H6" s="1"/>
      <c r="I6" s="1"/>
      <c r="J6" s="1"/>
    </row>
    <row r="7" spans="1:10" ht="30.75" customHeight="1">
      <c r="A7" s="31" t="s">
        <v>93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</row>
    <row r="8" spans="1:10" ht="33" customHeight="1">
      <c r="A8" s="31" t="s">
        <v>94</v>
      </c>
      <c r="B8" s="94">
        <v>3.0000000000000001E-3</v>
      </c>
      <c r="C8" s="68">
        <v>4.9000000000000002E-2</v>
      </c>
      <c r="D8" s="68">
        <v>0.05</v>
      </c>
      <c r="E8" s="68">
        <v>0.02</v>
      </c>
      <c r="F8" s="68">
        <v>2.7E-2</v>
      </c>
      <c r="G8" s="68">
        <v>7.0999999999999994E-2</v>
      </c>
      <c r="H8" s="68">
        <v>1.7999999999999999E-2</v>
      </c>
      <c r="I8" s="68">
        <v>0.05</v>
      </c>
      <c r="J8" s="68">
        <v>2.4E-2</v>
      </c>
    </row>
    <row r="9" spans="1:10" ht="32.25" customHeight="1">
      <c r="A9" s="31" t="s">
        <v>95</v>
      </c>
      <c r="B9" s="3"/>
      <c r="C9" s="1"/>
      <c r="D9" s="1"/>
      <c r="E9" s="1"/>
      <c r="F9" s="1"/>
      <c r="G9" s="1"/>
      <c r="H9" s="1"/>
      <c r="I9" s="1"/>
      <c r="J9" s="1"/>
    </row>
    <row r="10" spans="1:10" ht="42.75" customHeight="1">
      <c r="A10" s="31" t="s">
        <v>96</v>
      </c>
      <c r="B10" s="3"/>
      <c r="C10" s="1"/>
      <c r="D10" s="1"/>
      <c r="E10" s="1"/>
      <c r="F10" s="1"/>
      <c r="G10" s="1"/>
      <c r="H10" s="1"/>
      <c r="I10" s="1"/>
      <c r="J10" s="1"/>
    </row>
    <row r="11" spans="1:10" ht="60.75" customHeight="1">
      <c r="A11" s="31" t="s">
        <v>97</v>
      </c>
      <c r="B11" s="3"/>
      <c r="C11" s="1"/>
      <c r="D11" s="1"/>
      <c r="E11" s="1"/>
      <c r="F11" s="1"/>
      <c r="G11" s="1"/>
      <c r="H11" s="1"/>
      <c r="I11" s="1"/>
      <c r="J11" s="1"/>
    </row>
    <row r="12" spans="1:10" ht="17.25" customHeight="1">
      <c r="A12" s="31" t="s">
        <v>98</v>
      </c>
      <c r="B12" s="3">
        <v>3.5999999999999997E-2</v>
      </c>
      <c r="C12" s="1">
        <v>0.374</v>
      </c>
      <c r="D12" s="1">
        <v>0.38100000000000001</v>
      </c>
      <c r="E12" s="1">
        <v>0.154</v>
      </c>
      <c r="F12" s="1">
        <v>0.20699999999999999</v>
      </c>
      <c r="G12" s="1">
        <v>0.54200000000000004</v>
      </c>
      <c r="H12" s="1">
        <v>0.13900000000000001</v>
      </c>
      <c r="I12" s="1">
        <v>0.375</v>
      </c>
      <c r="J12" s="1">
        <v>0.188</v>
      </c>
    </row>
    <row r="13" spans="1:10" ht="16.5" customHeight="1">
      <c r="A13" s="31" t="s">
        <v>99</v>
      </c>
      <c r="B13" s="3"/>
      <c r="C13" s="1"/>
      <c r="D13" s="1"/>
      <c r="E13" s="1"/>
      <c r="F13" s="1"/>
      <c r="G13" s="1"/>
      <c r="H13" s="1"/>
      <c r="I13" s="1"/>
      <c r="J13" s="1"/>
    </row>
    <row r="14" spans="1:10" ht="19.5" customHeight="1">
      <c r="A14" s="31" t="s">
        <v>100</v>
      </c>
      <c r="B14" s="3"/>
      <c r="C14" s="1"/>
      <c r="D14" s="1"/>
      <c r="E14" s="1"/>
      <c r="F14" s="1"/>
      <c r="G14" s="1"/>
      <c r="H14" s="1"/>
      <c r="I14" s="1"/>
      <c r="J14" s="1"/>
    </row>
    <row r="15" spans="1:10" ht="43.5" customHeight="1">
      <c r="A15" s="31" t="s">
        <v>101</v>
      </c>
      <c r="B15" s="3">
        <f t="shared" ref="B15:J15" si="0">B5-B12</f>
        <v>0.13</v>
      </c>
      <c r="C15" s="3">
        <f t="shared" si="0"/>
        <v>3.202</v>
      </c>
      <c r="D15" s="3">
        <f t="shared" si="0"/>
        <v>1.337</v>
      </c>
      <c r="E15" s="3">
        <f t="shared" si="0"/>
        <v>1.1360000000000001</v>
      </c>
      <c r="F15" s="3">
        <f t="shared" si="0"/>
        <v>0.65300000000000002</v>
      </c>
      <c r="G15" s="3">
        <f t="shared" si="0"/>
        <v>2.1399999999999997</v>
      </c>
      <c r="H15" s="3">
        <f t="shared" si="0"/>
        <v>0.54899999999999993</v>
      </c>
      <c r="I15" s="3">
        <f t="shared" si="0"/>
        <v>2.2389999999999999</v>
      </c>
      <c r="J15" s="3">
        <f t="shared" si="0"/>
        <v>0.24199999999999999</v>
      </c>
    </row>
    <row r="16" spans="1:10" ht="40.5" customHeight="1">
      <c r="A16" s="31" t="s">
        <v>102</v>
      </c>
      <c r="B16" s="3">
        <f t="shared" ref="B16:J16" si="1">B5-B12+B8</f>
        <v>0.13300000000000001</v>
      </c>
      <c r="C16" s="3">
        <f t="shared" si="1"/>
        <v>3.2509999999999999</v>
      </c>
      <c r="D16" s="3">
        <f t="shared" si="1"/>
        <v>1.387</v>
      </c>
      <c r="E16" s="3">
        <f t="shared" si="1"/>
        <v>1.1560000000000001</v>
      </c>
      <c r="F16" s="3">
        <f t="shared" si="1"/>
        <v>0.68</v>
      </c>
      <c r="G16" s="3">
        <f t="shared" si="1"/>
        <v>2.2109999999999999</v>
      </c>
      <c r="H16" s="3">
        <f t="shared" si="1"/>
        <v>0.56699999999999995</v>
      </c>
      <c r="I16" s="3">
        <f t="shared" si="1"/>
        <v>2.2889999999999997</v>
      </c>
      <c r="J16" s="3">
        <f t="shared" si="1"/>
        <v>0.26600000000000001</v>
      </c>
    </row>
    <row r="17" spans="1:10" ht="53.25" customHeight="1">
      <c r="A17" s="31" t="s">
        <v>103</v>
      </c>
      <c r="B17" s="3"/>
      <c r="C17" s="1"/>
      <c r="D17" s="1"/>
      <c r="E17" s="1"/>
      <c r="F17" s="1"/>
      <c r="G17" s="1"/>
      <c r="H17" s="1"/>
      <c r="I17" s="1"/>
      <c r="J17" s="1"/>
    </row>
    <row r="18" spans="1:10" ht="54" customHeight="1">
      <c r="A18" s="31" t="s">
        <v>104</v>
      </c>
      <c r="B18" s="3"/>
      <c r="C18" s="1"/>
      <c r="D18" s="1"/>
      <c r="E18" s="1"/>
      <c r="F18" s="1"/>
      <c r="G18" s="1"/>
      <c r="H18" s="1"/>
      <c r="I18" s="1"/>
      <c r="J18" s="1"/>
    </row>
    <row r="19" spans="1:10" ht="24.75" customHeight="1">
      <c r="A19" s="31" t="s">
        <v>105</v>
      </c>
      <c r="B19" s="3"/>
      <c r="C19" s="1"/>
      <c r="D19" s="1"/>
      <c r="E19" s="1"/>
      <c r="F19" s="1"/>
      <c r="G19" s="1"/>
      <c r="H19" s="1"/>
      <c r="I19" s="1"/>
      <c r="J19" s="1"/>
    </row>
    <row r="20" spans="1:10" ht="27" customHeight="1">
      <c r="A20" s="31" t="s">
        <v>106</v>
      </c>
      <c r="B20" s="3"/>
      <c r="C20" s="1"/>
      <c r="D20" s="1"/>
      <c r="E20" s="1"/>
      <c r="F20" s="1"/>
      <c r="G20" s="1"/>
      <c r="H20" s="1"/>
      <c r="I20" s="1"/>
      <c r="J20" s="1"/>
    </row>
    <row r="21" spans="1:10" ht="15.75">
      <c r="A21" s="48"/>
    </row>
  </sheetData>
  <mergeCells count="1">
    <mergeCell ref="A2:B2"/>
  </mergeCells>
  <dataValidations count="1">
    <dataValidation allowBlank="1" sqref="G4:J4 B4:E4"/>
  </dataValidation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4"/>
  <sheetViews>
    <sheetView topLeftCell="A7" workbookViewId="0">
      <selection activeCell="K1" sqref="K1:V1048576"/>
    </sheetView>
  </sheetViews>
  <sheetFormatPr defaultRowHeight="15"/>
  <cols>
    <col min="1" max="1" width="36.5703125" customWidth="1"/>
    <col min="2" max="10" width="9.140625" customWidth="1"/>
  </cols>
  <sheetData>
    <row r="1" spans="1:11" ht="15.75">
      <c r="A1" s="149" t="s">
        <v>107</v>
      </c>
      <c r="B1" s="149"/>
      <c r="C1" s="149"/>
      <c r="D1" s="149"/>
    </row>
    <row r="4" spans="1:11" ht="120">
      <c r="A4" s="30" t="s">
        <v>90</v>
      </c>
      <c r="B4" s="29" t="s">
        <v>44</v>
      </c>
      <c r="C4" s="20" t="s">
        <v>14</v>
      </c>
      <c r="D4" s="20" t="s">
        <v>15</v>
      </c>
      <c r="E4" s="20" t="s">
        <v>19</v>
      </c>
      <c r="F4" s="20" t="s">
        <v>20</v>
      </c>
      <c r="G4" s="20" t="s">
        <v>21</v>
      </c>
      <c r="H4" s="20" t="s">
        <v>36</v>
      </c>
      <c r="I4" s="20" t="s">
        <v>22</v>
      </c>
      <c r="J4" s="20" t="s">
        <v>23</v>
      </c>
    </row>
    <row r="5" spans="1:11" ht="45.75" customHeight="1">
      <c r="A5" s="31" t="s">
        <v>108</v>
      </c>
      <c r="B5" s="63">
        <v>2E-3</v>
      </c>
      <c r="C5" s="63">
        <v>2E-3</v>
      </c>
      <c r="D5" s="63">
        <v>2E-3</v>
      </c>
      <c r="E5" s="1">
        <v>7.0000000000000007E-2</v>
      </c>
      <c r="F5" s="1">
        <v>1.2E-2</v>
      </c>
      <c r="G5" s="1">
        <v>0.01</v>
      </c>
      <c r="H5" s="1">
        <v>1.2E-2</v>
      </c>
      <c r="I5" s="1">
        <v>1.2E-2</v>
      </c>
      <c r="J5" s="1">
        <v>1.2E-2</v>
      </c>
    </row>
    <row r="6" spans="1:11" ht="44.25" customHeight="1">
      <c r="A6" s="31" t="s">
        <v>109</v>
      </c>
      <c r="B6" s="64">
        <v>5.0000000000000001E-4</v>
      </c>
      <c r="C6" s="64">
        <v>5.0000000000000001E-4</v>
      </c>
      <c r="D6" s="64">
        <v>5.0000000000000001E-4</v>
      </c>
      <c r="E6" s="64">
        <v>0.02</v>
      </c>
      <c r="F6" s="64">
        <v>3.0000000000000001E-3</v>
      </c>
      <c r="G6" s="64">
        <v>2.5000000000000001E-3</v>
      </c>
      <c r="H6" s="64">
        <v>3.0000000000000001E-3</v>
      </c>
      <c r="I6" s="64">
        <v>3.0000000000000001E-3</v>
      </c>
      <c r="J6" s="64">
        <v>3.0000000000000001E-3</v>
      </c>
    </row>
    <row r="7" spans="1:11" ht="37.5" customHeight="1">
      <c r="A7" s="31" t="s">
        <v>110</v>
      </c>
      <c r="B7" s="30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</row>
    <row r="8" spans="1:11" ht="30" customHeight="1">
      <c r="A8" s="31" t="s">
        <v>111</v>
      </c>
      <c r="B8" s="30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</row>
    <row r="10" spans="1:11" ht="15.75">
      <c r="A10" s="149" t="s">
        <v>112</v>
      </c>
      <c r="B10" s="149"/>
      <c r="C10" s="149"/>
      <c r="D10" s="149"/>
    </row>
    <row r="12" spans="1:11" ht="120">
      <c r="A12" s="30" t="s">
        <v>113</v>
      </c>
      <c r="B12" s="30" t="s">
        <v>114</v>
      </c>
      <c r="C12" s="29" t="s">
        <v>13</v>
      </c>
      <c r="D12" s="20" t="s">
        <v>14</v>
      </c>
      <c r="E12" s="20" t="s">
        <v>16</v>
      </c>
      <c r="F12" s="20" t="s">
        <v>19</v>
      </c>
      <c r="G12" s="20" t="s">
        <v>20</v>
      </c>
      <c r="H12" s="20" t="s">
        <v>21</v>
      </c>
      <c r="I12" s="20" t="s">
        <v>36</v>
      </c>
      <c r="J12" s="20" t="s">
        <v>22</v>
      </c>
      <c r="K12" s="20" t="s">
        <v>395</v>
      </c>
    </row>
    <row r="13" spans="1:11" ht="15.75">
      <c r="A13" s="31" t="s">
        <v>115</v>
      </c>
      <c r="B13" s="30" t="s">
        <v>116</v>
      </c>
      <c r="C13" s="52">
        <v>2</v>
      </c>
      <c r="D13" s="52">
        <v>2</v>
      </c>
      <c r="E13" s="52">
        <v>2</v>
      </c>
      <c r="F13" s="68">
        <v>7.2</v>
      </c>
      <c r="G13" s="68">
        <v>12</v>
      </c>
      <c r="H13" s="68">
        <v>1</v>
      </c>
      <c r="I13" s="68">
        <v>12</v>
      </c>
      <c r="J13" s="68">
        <v>12</v>
      </c>
      <c r="K13" s="85">
        <v>2</v>
      </c>
    </row>
    <row r="14" spans="1:11" ht="15.75">
      <c r="A14" s="31" t="s">
        <v>117</v>
      </c>
      <c r="B14" s="30" t="s">
        <v>118</v>
      </c>
      <c r="C14" s="52">
        <v>3</v>
      </c>
      <c r="D14" s="52">
        <v>3</v>
      </c>
      <c r="E14" s="52">
        <v>3</v>
      </c>
      <c r="F14" s="68">
        <v>3</v>
      </c>
      <c r="G14" s="68">
        <v>3</v>
      </c>
      <c r="H14" s="68">
        <v>3</v>
      </c>
      <c r="I14" s="68">
        <v>3</v>
      </c>
      <c r="J14" s="68">
        <v>3</v>
      </c>
      <c r="K14" s="85">
        <v>3</v>
      </c>
    </row>
    <row r="15" spans="1:11" ht="31.5">
      <c r="A15" s="31" t="s">
        <v>119</v>
      </c>
      <c r="B15" s="30" t="s">
        <v>120</v>
      </c>
      <c r="C15" s="52">
        <v>1</v>
      </c>
      <c r="D15" s="52">
        <v>1</v>
      </c>
      <c r="E15" s="52">
        <v>1</v>
      </c>
      <c r="F15" s="68">
        <v>2</v>
      </c>
      <c r="G15" s="68">
        <v>3</v>
      </c>
      <c r="H15" s="68">
        <v>2</v>
      </c>
      <c r="I15" s="68">
        <v>3</v>
      </c>
      <c r="J15" s="68">
        <v>3</v>
      </c>
      <c r="K15" s="85">
        <v>1</v>
      </c>
    </row>
    <row r="16" spans="1:11" ht="31.5">
      <c r="A16" s="31" t="s">
        <v>121</v>
      </c>
      <c r="B16" s="49"/>
      <c r="C16" s="52">
        <v>0.05</v>
      </c>
      <c r="D16" s="52">
        <v>0.05</v>
      </c>
      <c r="E16" s="52">
        <v>0.05</v>
      </c>
      <c r="F16" s="68">
        <v>0.2</v>
      </c>
      <c r="G16" s="68">
        <v>0.2</v>
      </c>
      <c r="H16" s="68">
        <v>0.2</v>
      </c>
      <c r="I16" s="68">
        <v>0.2</v>
      </c>
      <c r="J16" s="68">
        <v>0.2</v>
      </c>
      <c r="K16" s="85">
        <v>0.05</v>
      </c>
    </row>
    <row r="17" spans="1:11" ht="47.25">
      <c r="A17" s="31" t="s">
        <v>122</v>
      </c>
      <c r="B17" s="30" t="s">
        <v>116</v>
      </c>
      <c r="C17" s="3"/>
      <c r="D17" s="3"/>
      <c r="E17" s="1"/>
      <c r="F17" s="1"/>
      <c r="G17" s="1"/>
      <c r="H17" s="1"/>
      <c r="I17" s="1"/>
      <c r="J17" s="1"/>
      <c r="K17" s="1"/>
    </row>
    <row r="18" spans="1:11" ht="31.5">
      <c r="A18" s="31" t="s">
        <v>108</v>
      </c>
      <c r="B18" s="30" t="s">
        <v>116</v>
      </c>
      <c r="C18" s="3"/>
      <c r="D18" s="3"/>
      <c r="E18" s="1"/>
      <c r="F18" s="1"/>
      <c r="G18" s="1"/>
      <c r="H18" s="1"/>
      <c r="I18" s="1"/>
      <c r="J18" s="1"/>
      <c r="K18" s="1"/>
    </row>
    <row r="19" spans="1:11" ht="31.5">
      <c r="A19" s="31" t="s">
        <v>123</v>
      </c>
      <c r="B19" s="30" t="s">
        <v>116</v>
      </c>
      <c r="C19" s="3"/>
      <c r="D19" s="3"/>
      <c r="E19" s="1"/>
      <c r="F19" s="1"/>
      <c r="G19" s="1"/>
      <c r="H19" s="1"/>
      <c r="I19" s="1"/>
      <c r="J19" s="1"/>
      <c r="K19" s="1"/>
    </row>
    <row r="20" spans="1:11" ht="31.5">
      <c r="A20" s="31" t="s">
        <v>124</v>
      </c>
      <c r="B20" s="30" t="s">
        <v>116</v>
      </c>
      <c r="C20" s="3"/>
      <c r="D20" s="3"/>
      <c r="E20" s="1"/>
      <c r="F20" s="1"/>
      <c r="G20" s="1"/>
      <c r="H20" s="1"/>
      <c r="I20" s="1"/>
      <c r="J20" s="1"/>
      <c r="K20" s="1"/>
    </row>
    <row r="21" spans="1:11" ht="31.5">
      <c r="A21" s="31" t="s">
        <v>125</v>
      </c>
      <c r="B21" s="30" t="s">
        <v>116</v>
      </c>
      <c r="C21" s="3"/>
      <c r="D21" s="3"/>
      <c r="E21" s="1"/>
      <c r="F21" s="1"/>
      <c r="G21" s="1"/>
      <c r="H21" s="1"/>
      <c r="I21" s="1"/>
      <c r="J21" s="1"/>
      <c r="K21" s="1"/>
    </row>
    <row r="22" spans="1:11" ht="47.25">
      <c r="A22" s="31" t="s">
        <v>126</v>
      </c>
      <c r="B22" s="30" t="s">
        <v>116</v>
      </c>
      <c r="C22" s="3"/>
      <c r="D22" s="3"/>
      <c r="E22" s="1"/>
      <c r="F22" s="1"/>
      <c r="G22" s="1"/>
      <c r="H22" s="1"/>
      <c r="I22" s="1"/>
      <c r="J22" s="1"/>
      <c r="K22" s="1"/>
    </row>
    <row r="23" spans="1:11" ht="15.75">
      <c r="A23" s="31" t="s">
        <v>127</v>
      </c>
      <c r="B23" s="30" t="s">
        <v>116</v>
      </c>
      <c r="C23" s="3"/>
      <c r="D23" s="3"/>
      <c r="E23" s="1"/>
      <c r="F23" s="1"/>
      <c r="G23" s="1"/>
      <c r="H23" s="1"/>
      <c r="I23" s="1"/>
      <c r="J23" s="1"/>
      <c r="K23" s="1"/>
    </row>
    <row r="24" spans="1:11" ht="15.75">
      <c r="A24" s="31" t="s">
        <v>128</v>
      </c>
      <c r="B24" s="30" t="s">
        <v>129</v>
      </c>
      <c r="C24" s="3"/>
      <c r="D24" s="3"/>
      <c r="E24" s="1"/>
      <c r="F24" s="1"/>
      <c r="G24" s="1"/>
      <c r="H24" s="1"/>
      <c r="I24" s="1"/>
      <c r="J24" s="1"/>
      <c r="K24" s="1"/>
    </row>
  </sheetData>
  <mergeCells count="2">
    <mergeCell ref="A1:D1"/>
    <mergeCell ref="A10:D10"/>
  </mergeCells>
  <dataValidations count="1">
    <dataValidation allowBlank="1" sqref="I4:J4 C4:G4 D12:H12 J12:K12"/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8"/>
  <sheetViews>
    <sheetView topLeftCell="A7" workbookViewId="0">
      <selection activeCell="O17" sqref="O17"/>
    </sheetView>
  </sheetViews>
  <sheetFormatPr defaultRowHeight="15"/>
  <cols>
    <col min="1" max="1" width="4.85546875" customWidth="1"/>
    <col min="2" max="2" width="20.5703125" customWidth="1"/>
    <col min="3" max="3" width="7.5703125" customWidth="1"/>
    <col min="4" max="4" width="8" customWidth="1"/>
    <col min="5" max="5" width="9.7109375" customWidth="1"/>
    <col min="6" max="6" width="9.28515625" customWidth="1"/>
    <col min="7" max="7" width="10" bestFit="1" customWidth="1"/>
    <col min="8" max="8" width="8.85546875" customWidth="1"/>
    <col min="9" max="9" width="9.28515625" customWidth="1"/>
  </cols>
  <sheetData>
    <row r="1" spans="1:10" ht="18" customHeight="1">
      <c r="A1" s="150" t="s">
        <v>130</v>
      </c>
      <c r="B1" s="150"/>
      <c r="C1" s="150"/>
      <c r="D1" s="150"/>
      <c r="E1" s="150"/>
      <c r="F1" s="150"/>
      <c r="G1" s="150"/>
      <c r="H1" s="150"/>
      <c r="I1" s="150"/>
      <c r="J1" s="150"/>
    </row>
    <row r="3" spans="1:10" ht="47.25">
      <c r="A3" s="114" t="s">
        <v>0</v>
      </c>
      <c r="B3" s="114" t="s">
        <v>38</v>
      </c>
      <c r="C3" s="114" t="s">
        <v>131</v>
      </c>
      <c r="D3" s="114" t="s">
        <v>140</v>
      </c>
      <c r="E3" s="114" t="s">
        <v>141</v>
      </c>
      <c r="F3" s="114" t="s">
        <v>132</v>
      </c>
      <c r="G3" s="114"/>
      <c r="H3" s="30" t="s">
        <v>133</v>
      </c>
      <c r="I3" s="30" t="s">
        <v>135</v>
      </c>
    </row>
    <row r="4" spans="1:10" ht="63">
      <c r="A4" s="114"/>
      <c r="B4" s="114"/>
      <c r="C4" s="114"/>
      <c r="D4" s="114"/>
      <c r="E4" s="114"/>
      <c r="F4" s="114"/>
      <c r="G4" s="114"/>
      <c r="H4" s="30" t="s">
        <v>134</v>
      </c>
      <c r="I4" s="30" t="s">
        <v>136</v>
      </c>
    </row>
    <row r="5" spans="1:10" ht="62.25" customHeight="1">
      <c r="A5" s="114"/>
      <c r="B5" s="114"/>
      <c r="C5" s="114"/>
      <c r="D5" s="114"/>
      <c r="E5" s="114"/>
      <c r="F5" s="114" t="s">
        <v>138</v>
      </c>
      <c r="G5" s="114" t="s">
        <v>139</v>
      </c>
      <c r="H5" s="49"/>
      <c r="I5" s="30" t="s">
        <v>137</v>
      </c>
    </row>
    <row r="6" spans="1:10" ht="15.75">
      <c r="A6" s="114"/>
      <c r="B6" s="114"/>
      <c r="C6" s="114"/>
      <c r="D6" s="114"/>
      <c r="E6" s="114"/>
      <c r="F6" s="114"/>
      <c r="G6" s="114"/>
      <c r="H6" s="49"/>
      <c r="I6" s="50"/>
    </row>
    <row r="7" spans="1:10" ht="60">
      <c r="A7" s="28">
        <v>5</v>
      </c>
      <c r="B7" s="20" t="s">
        <v>14</v>
      </c>
      <c r="C7" s="44" t="s">
        <v>50</v>
      </c>
      <c r="D7" s="3"/>
      <c r="E7" s="59">
        <v>22.88</v>
      </c>
      <c r="F7" s="59">
        <v>22.88</v>
      </c>
      <c r="G7" s="59">
        <f t="shared" ref="G7:G15" si="0">(F7*I7)/7000</f>
        <v>27.09645714285714</v>
      </c>
      <c r="H7" s="3"/>
      <c r="I7" s="67">
        <v>8290</v>
      </c>
    </row>
    <row r="8" spans="1:10" ht="36">
      <c r="A8" s="18">
        <v>28</v>
      </c>
      <c r="B8" s="20" t="s">
        <v>19</v>
      </c>
      <c r="C8" s="44" t="s">
        <v>50</v>
      </c>
      <c r="D8" s="1"/>
      <c r="E8" s="60">
        <v>269.45</v>
      </c>
      <c r="F8" s="60">
        <v>269.45</v>
      </c>
      <c r="G8" s="59">
        <f t="shared" si="0"/>
        <v>319.10578571428573</v>
      </c>
      <c r="H8" s="1"/>
      <c r="I8" s="67">
        <v>8290</v>
      </c>
    </row>
    <row r="9" spans="1:10" ht="36">
      <c r="A9" s="18">
        <v>29</v>
      </c>
      <c r="B9" s="20" t="s">
        <v>20</v>
      </c>
      <c r="C9" s="44" t="s">
        <v>50</v>
      </c>
      <c r="D9" s="1"/>
      <c r="E9" s="60">
        <v>202.32</v>
      </c>
      <c r="F9" s="60">
        <v>202.32</v>
      </c>
      <c r="G9" s="59">
        <f t="shared" si="0"/>
        <v>239.60468571428572</v>
      </c>
      <c r="H9" s="1"/>
      <c r="I9" s="67">
        <v>8290</v>
      </c>
    </row>
    <row r="10" spans="1:10" ht="36">
      <c r="A10" s="18">
        <v>30</v>
      </c>
      <c r="B10" s="20" t="s">
        <v>21</v>
      </c>
      <c r="C10" s="44" t="s">
        <v>50</v>
      </c>
      <c r="D10" s="1"/>
      <c r="E10" s="60">
        <v>112.34</v>
      </c>
      <c r="F10" s="60">
        <v>112.34</v>
      </c>
      <c r="G10" s="59">
        <f t="shared" si="0"/>
        <v>133.04265714285714</v>
      </c>
      <c r="H10" s="1"/>
      <c r="I10" s="67">
        <v>8290</v>
      </c>
    </row>
    <row r="11" spans="1:10" ht="36">
      <c r="A11" s="18">
        <v>31</v>
      </c>
      <c r="B11" s="20" t="s">
        <v>36</v>
      </c>
      <c r="C11" s="44" t="s">
        <v>50</v>
      </c>
      <c r="D11" s="1"/>
      <c r="E11" s="60">
        <v>166.78</v>
      </c>
      <c r="F11" s="60">
        <v>166.78</v>
      </c>
      <c r="G11" s="59">
        <f t="shared" si="0"/>
        <v>197.51517142857142</v>
      </c>
      <c r="H11" s="1"/>
      <c r="I11" s="67">
        <v>8290</v>
      </c>
    </row>
    <row r="12" spans="1:10" ht="36">
      <c r="A12" s="18">
        <v>32</v>
      </c>
      <c r="B12" s="20" t="s">
        <v>22</v>
      </c>
      <c r="C12" s="44" t="s">
        <v>50</v>
      </c>
      <c r="D12" s="1"/>
      <c r="E12" s="60">
        <v>298.33999999999997</v>
      </c>
      <c r="F12" s="60">
        <v>298.33999999999997</v>
      </c>
      <c r="G12" s="59">
        <f t="shared" si="0"/>
        <v>353.31979999999993</v>
      </c>
      <c r="H12" s="1"/>
      <c r="I12" s="67">
        <v>8290</v>
      </c>
    </row>
    <row r="13" spans="1:10" ht="48">
      <c r="A13" s="18">
        <v>33</v>
      </c>
      <c r="B13" s="20" t="s">
        <v>23</v>
      </c>
      <c r="C13" s="44" t="s">
        <v>50</v>
      </c>
      <c r="D13" s="1"/>
      <c r="E13" s="60">
        <v>83.34</v>
      </c>
      <c r="F13" s="60">
        <v>83.34</v>
      </c>
      <c r="G13" s="59">
        <f t="shared" si="0"/>
        <v>98.69837142857142</v>
      </c>
      <c r="H13" s="1"/>
      <c r="I13" s="67">
        <v>8290</v>
      </c>
    </row>
    <row r="14" spans="1:10" ht="36">
      <c r="A14" s="18">
        <v>34</v>
      </c>
      <c r="B14" s="20" t="s">
        <v>24</v>
      </c>
      <c r="C14" s="44" t="s">
        <v>50</v>
      </c>
      <c r="D14" s="1"/>
      <c r="E14" s="60">
        <v>217.58</v>
      </c>
      <c r="F14" s="60">
        <v>217.58</v>
      </c>
      <c r="G14" s="59">
        <f t="shared" si="0"/>
        <v>257.67688571428573</v>
      </c>
      <c r="H14" s="1"/>
      <c r="I14" s="67">
        <v>8290</v>
      </c>
    </row>
    <row r="15" spans="1:10" ht="36">
      <c r="A15" s="18">
        <v>35</v>
      </c>
      <c r="B15" s="20" t="s">
        <v>25</v>
      </c>
      <c r="C15" s="44" t="s">
        <v>50</v>
      </c>
      <c r="D15" s="1"/>
      <c r="E15" s="60">
        <v>82.66</v>
      </c>
      <c r="F15" s="60">
        <v>82.66</v>
      </c>
      <c r="G15" s="59">
        <f t="shared" si="0"/>
        <v>97.893057142857145</v>
      </c>
      <c r="H15" s="1"/>
      <c r="I15" s="67">
        <v>8290</v>
      </c>
    </row>
    <row r="16" spans="1:10">
      <c r="A16" s="9"/>
      <c r="B16" s="20" t="s">
        <v>37</v>
      </c>
      <c r="C16" s="1"/>
      <c r="D16" s="1"/>
      <c r="E16" s="60">
        <f>SUM(E7:E15)</f>
        <v>1455.6899999999998</v>
      </c>
      <c r="F16" s="34">
        <f>SUM(F7:F15)</f>
        <v>1455.6899999999998</v>
      </c>
      <c r="G16" s="60">
        <f>SUM(G7:G15)</f>
        <v>1723.9528714285714</v>
      </c>
      <c r="H16" s="1"/>
      <c r="I16" s="1"/>
    </row>
    <row r="17" spans="5:7">
      <c r="E17" s="55"/>
      <c r="F17" s="55"/>
      <c r="G17" s="55"/>
    </row>
    <row r="18" spans="5:7">
      <c r="E18" s="55"/>
      <c r="F18" s="55"/>
      <c r="G18" s="55"/>
    </row>
    <row r="19" spans="5:7">
      <c r="E19" s="55"/>
      <c r="F19" s="55"/>
      <c r="G19" s="55"/>
    </row>
    <row r="20" spans="5:7">
      <c r="E20" s="55"/>
      <c r="F20" s="55"/>
      <c r="G20" s="55"/>
    </row>
    <row r="21" spans="5:7">
      <c r="E21" s="55"/>
      <c r="F21" s="55"/>
      <c r="G21" s="55"/>
    </row>
    <row r="22" spans="5:7">
      <c r="E22" s="55"/>
      <c r="F22" s="55"/>
      <c r="G22" s="55"/>
    </row>
    <row r="23" spans="5:7">
      <c r="E23" s="55"/>
      <c r="F23" s="55"/>
      <c r="G23" s="55"/>
    </row>
    <row r="24" spans="5:7">
      <c r="E24" s="55"/>
      <c r="F24" s="55"/>
      <c r="G24" s="55"/>
    </row>
    <row r="25" spans="5:7">
      <c r="E25" s="55"/>
      <c r="F25" s="55"/>
      <c r="G25" s="55"/>
    </row>
    <row r="26" spans="5:7">
      <c r="E26" s="55"/>
      <c r="F26" s="55"/>
      <c r="G26" s="55"/>
    </row>
    <row r="27" spans="5:7">
      <c r="E27" s="55"/>
      <c r="F27" s="55"/>
      <c r="G27" s="55"/>
    </row>
    <row r="28" spans="5:7">
      <c r="E28" s="55"/>
      <c r="F28" s="55"/>
      <c r="G28" s="55"/>
    </row>
    <row r="29" spans="5:7">
      <c r="E29" s="55"/>
      <c r="F29" s="55"/>
      <c r="G29" s="55"/>
    </row>
    <row r="30" spans="5:7">
      <c r="E30" s="55"/>
      <c r="F30" s="55"/>
      <c r="G30" s="55"/>
    </row>
    <row r="31" spans="5:7">
      <c r="E31" s="55"/>
      <c r="F31" s="55"/>
      <c r="G31" s="55"/>
    </row>
    <row r="32" spans="5:7">
      <c r="E32" s="55"/>
      <c r="F32" s="55"/>
      <c r="G32" s="55"/>
    </row>
    <row r="33" spans="5:7">
      <c r="E33" s="55"/>
      <c r="F33" s="55"/>
      <c r="G33" s="55"/>
    </row>
    <row r="34" spans="5:7">
      <c r="E34" s="55"/>
      <c r="F34" s="55"/>
      <c r="G34" s="55"/>
    </row>
    <row r="35" spans="5:7">
      <c r="E35" s="55"/>
      <c r="F35" s="55"/>
      <c r="G35" s="55"/>
    </row>
    <row r="36" spans="5:7">
      <c r="E36" s="55"/>
      <c r="F36" s="55"/>
      <c r="G36" s="55"/>
    </row>
    <row r="37" spans="5:7">
      <c r="E37" s="55"/>
      <c r="F37" s="55"/>
      <c r="G37" s="55"/>
    </row>
    <row r="38" spans="5:7">
      <c r="E38" s="55"/>
      <c r="F38" s="55"/>
      <c r="G38" s="55"/>
    </row>
    <row r="39" spans="5:7">
      <c r="E39" s="55"/>
      <c r="F39" s="55"/>
      <c r="G39" s="55"/>
    </row>
    <row r="40" spans="5:7">
      <c r="E40" s="55"/>
      <c r="F40" s="55"/>
      <c r="G40" s="55"/>
    </row>
    <row r="41" spans="5:7">
      <c r="E41" s="55"/>
      <c r="F41" s="55"/>
      <c r="G41" s="55"/>
    </row>
    <row r="42" spans="5:7">
      <c r="E42" s="55"/>
      <c r="F42" s="55"/>
      <c r="G42" s="55"/>
    </row>
    <row r="43" spans="5:7">
      <c r="E43" s="55"/>
      <c r="F43" s="55"/>
      <c r="G43" s="55"/>
    </row>
    <row r="44" spans="5:7">
      <c r="E44" s="55"/>
      <c r="F44" s="55"/>
      <c r="G44" s="55"/>
    </row>
    <row r="45" spans="5:7">
      <c r="E45" s="55"/>
      <c r="F45" s="55"/>
      <c r="G45" s="55"/>
    </row>
    <row r="46" spans="5:7">
      <c r="E46" s="55"/>
      <c r="F46" s="55"/>
      <c r="G46" s="55"/>
    </row>
    <row r="47" spans="5:7">
      <c r="E47" s="55"/>
      <c r="F47" s="55"/>
      <c r="G47" s="55"/>
    </row>
    <row r="48" spans="5:7">
      <c r="E48" s="55"/>
      <c r="F48" s="55"/>
      <c r="G48" s="55"/>
    </row>
    <row r="49" spans="5:7">
      <c r="E49" s="55"/>
      <c r="F49" s="55"/>
      <c r="G49" s="55"/>
    </row>
    <row r="50" spans="5:7">
      <c r="E50" s="55"/>
      <c r="F50" s="55"/>
      <c r="G50" s="55"/>
    </row>
    <row r="51" spans="5:7">
      <c r="E51" s="55"/>
      <c r="F51" s="55"/>
      <c r="G51" s="55"/>
    </row>
    <row r="52" spans="5:7">
      <c r="E52" s="55"/>
      <c r="F52" s="55"/>
      <c r="G52" s="55"/>
    </row>
    <row r="53" spans="5:7">
      <c r="E53" s="55"/>
      <c r="F53" s="55"/>
      <c r="G53" s="55"/>
    </row>
    <row r="54" spans="5:7">
      <c r="E54" s="55"/>
      <c r="F54" s="55"/>
      <c r="G54" s="55"/>
    </row>
    <row r="55" spans="5:7">
      <c r="E55" s="55"/>
      <c r="F55" s="55"/>
      <c r="G55" s="55"/>
    </row>
    <row r="56" spans="5:7">
      <c r="E56" s="55"/>
      <c r="F56" s="55"/>
      <c r="G56" s="55"/>
    </row>
    <row r="57" spans="5:7">
      <c r="E57" s="55"/>
      <c r="F57" s="55"/>
      <c r="G57" s="55"/>
    </row>
    <row r="58" spans="5:7">
      <c r="E58" s="55"/>
      <c r="F58" s="55"/>
      <c r="G58" s="55"/>
    </row>
    <row r="59" spans="5:7">
      <c r="E59" s="55"/>
      <c r="F59" s="55"/>
      <c r="G59" s="55"/>
    </row>
    <row r="60" spans="5:7">
      <c r="E60" s="55"/>
      <c r="F60" s="55"/>
      <c r="G60" s="55"/>
    </row>
    <row r="61" spans="5:7">
      <c r="E61" s="55"/>
      <c r="F61" s="55"/>
      <c r="G61" s="55"/>
    </row>
    <row r="62" spans="5:7">
      <c r="E62" s="55"/>
      <c r="F62" s="55"/>
      <c r="G62" s="55"/>
    </row>
    <row r="63" spans="5:7">
      <c r="E63" s="55"/>
      <c r="F63" s="55"/>
      <c r="G63" s="55"/>
    </row>
    <row r="64" spans="5:7">
      <c r="E64" s="55"/>
      <c r="F64" s="55"/>
      <c r="G64" s="55"/>
    </row>
    <row r="65" spans="5:7">
      <c r="E65" s="55"/>
      <c r="F65" s="55"/>
      <c r="G65" s="55"/>
    </row>
    <row r="66" spans="5:7">
      <c r="E66" s="55"/>
      <c r="F66" s="55"/>
      <c r="G66" s="55"/>
    </row>
    <row r="67" spans="5:7">
      <c r="E67" s="55"/>
      <c r="F67" s="55"/>
      <c r="G67" s="55"/>
    </row>
    <row r="68" spans="5:7">
      <c r="E68" s="55"/>
      <c r="F68" s="55"/>
      <c r="G68" s="55"/>
    </row>
  </sheetData>
  <mergeCells count="9">
    <mergeCell ref="A3:A6"/>
    <mergeCell ref="B3:B6"/>
    <mergeCell ref="A1:J1"/>
    <mergeCell ref="C3:C6"/>
    <mergeCell ref="D3:D6"/>
    <mergeCell ref="E3:E6"/>
    <mergeCell ref="F3:G4"/>
    <mergeCell ref="F5:F6"/>
    <mergeCell ref="G5:G6"/>
  </mergeCells>
  <dataValidations count="1">
    <dataValidation allowBlank="1" sqref="B7:B10 B12:B16"/>
  </dataValidation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M1" sqref="M1:P1048576"/>
    </sheetView>
  </sheetViews>
  <sheetFormatPr defaultRowHeight="15"/>
  <cols>
    <col min="2" max="2" width="35" customWidth="1"/>
    <col min="4" max="12" width="9.140625" customWidth="1"/>
  </cols>
  <sheetData>
    <row r="1" spans="1:12" ht="46.5" customHeight="1">
      <c r="A1" s="113" t="s">
        <v>142</v>
      </c>
      <c r="B1" s="113"/>
      <c r="C1" s="113"/>
      <c r="D1" s="113"/>
    </row>
    <row r="3" spans="1:12" ht="120">
      <c r="A3" s="43" t="s">
        <v>143</v>
      </c>
      <c r="B3" s="43" t="s">
        <v>90</v>
      </c>
      <c r="C3" s="43" t="s">
        <v>144</v>
      </c>
      <c r="D3" s="20" t="s">
        <v>14</v>
      </c>
      <c r="E3" s="20" t="s">
        <v>19</v>
      </c>
      <c r="F3" s="20" t="s">
        <v>20</v>
      </c>
      <c r="G3" s="20" t="s">
        <v>21</v>
      </c>
      <c r="H3" s="20" t="s">
        <v>36</v>
      </c>
      <c r="I3" s="20" t="s">
        <v>22</v>
      </c>
      <c r="J3" s="20" t="s">
        <v>23</v>
      </c>
      <c r="K3" s="20" t="s">
        <v>24</v>
      </c>
      <c r="L3" s="20" t="s">
        <v>25</v>
      </c>
    </row>
    <row r="4" spans="1:12" ht="66" customHeight="1">
      <c r="A4" s="43">
        <v>1</v>
      </c>
      <c r="B4" s="31" t="s">
        <v>145</v>
      </c>
      <c r="C4" s="43" t="s">
        <v>146</v>
      </c>
      <c r="D4" s="57">
        <f t="shared" ref="D4" si="0">D8</f>
        <v>172.20099999999999</v>
      </c>
      <c r="E4" s="57">
        <f t="shared" ref="E4:L4" si="1">E8+E7</f>
        <v>1580.7260000000001</v>
      </c>
      <c r="F4" s="57">
        <f t="shared" si="1"/>
        <v>1410.76</v>
      </c>
      <c r="G4" s="57">
        <f t="shared" si="1"/>
        <v>785.56299999999999</v>
      </c>
      <c r="H4" s="57">
        <f t="shared" si="1"/>
        <v>1071.798</v>
      </c>
      <c r="I4" s="57">
        <f t="shared" si="1"/>
        <v>1975.615</v>
      </c>
      <c r="J4" s="57">
        <f t="shared" si="1"/>
        <v>590.96299999999997</v>
      </c>
      <c r="K4" s="57">
        <f t="shared" si="1"/>
        <v>1710.377</v>
      </c>
      <c r="L4" s="57">
        <f t="shared" si="1"/>
        <v>540.20499999999993</v>
      </c>
    </row>
    <row r="5" spans="1:12" ht="70.5" customHeight="1">
      <c r="A5" s="43">
        <v>2</v>
      </c>
      <c r="B5" s="31" t="s">
        <v>147</v>
      </c>
      <c r="C5" s="43" t="s">
        <v>146</v>
      </c>
      <c r="D5" s="61"/>
      <c r="E5" s="62"/>
      <c r="F5" s="62"/>
      <c r="G5" s="62"/>
      <c r="H5" s="62"/>
      <c r="I5" s="62"/>
      <c r="J5" s="62"/>
      <c r="K5" s="62"/>
      <c r="L5" s="62"/>
    </row>
    <row r="6" spans="1:12" ht="35.25" customHeight="1">
      <c r="A6" s="43">
        <v>3</v>
      </c>
      <c r="B6" s="31" t="s">
        <v>148</v>
      </c>
      <c r="C6" s="43" t="s">
        <v>146</v>
      </c>
      <c r="D6" s="61"/>
      <c r="E6" s="62"/>
      <c r="F6" s="62"/>
      <c r="G6" s="62"/>
      <c r="H6" s="62"/>
      <c r="I6" s="62"/>
      <c r="J6" s="62"/>
      <c r="K6" s="62"/>
      <c r="L6" s="62"/>
    </row>
    <row r="7" spans="1:12" ht="41.25" customHeight="1">
      <c r="A7" s="43">
        <v>4</v>
      </c>
      <c r="B7" s="31" t="s">
        <v>149</v>
      </c>
      <c r="C7" s="43" t="s">
        <v>146</v>
      </c>
      <c r="D7" s="61"/>
      <c r="E7" s="62">
        <v>38.21</v>
      </c>
      <c r="F7" s="62">
        <v>34.1</v>
      </c>
      <c r="G7" s="62">
        <v>18.989999999999998</v>
      </c>
      <c r="H7" s="62">
        <v>25.91</v>
      </c>
      <c r="I7" s="62">
        <v>47.75</v>
      </c>
      <c r="J7" s="62">
        <v>14.28</v>
      </c>
      <c r="K7" s="62">
        <v>41.34</v>
      </c>
      <c r="L7" s="62">
        <v>13.06</v>
      </c>
    </row>
    <row r="8" spans="1:12" ht="45" customHeight="1">
      <c r="A8" s="43">
        <v>5</v>
      </c>
      <c r="B8" s="31" t="s">
        <v>150</v>
      </c>
      <c r="C8" s="43" t="s">
        <v>146</v>
      </c>
      <c r="D8" s="57">
        <f>'Приложения 10'!C37</f>
        <v>172.20099999999999</v>
      </c>
      <c r="E8" s="58">
        <f>'Приложения 10'!C38</f>
        <v>1542.5160000000001</v>
      </c>
      <c r="F8" s="58">
        <f>'Приложения 10'!C39</f>
        <v>1376.66</v>
      </c>
      <c r="G8" s="58">
        <f>'Приложения 10'!C40</f>
        <v>766.57299999999998</v>
      </c>
      <c r="H8" s="58">
        <f>'Приложения 10'!C41</f>
        <v>1045.8879999999999</v>
      </c>
      <c r="I8" s="58">
        <f>'Приложения 10'!C42</f>
        <v>1927.865</v>
      </c>
      <c r="J8" s="58">
        <f>'Приложения 10'!C43</f>
        <v>576.68299999999999</v>
      </c>
      <c r="K8" s="58">
        <f>'Приложения 10'!C44</f>
        <v>1669.037</v>
      </c>
      <c r="L8" s="58">
        <f>'Приложения 10'!C45</f>
        <v>527.14499999999998</v>
      </c>
    </row>
    <row r="9" spans="1:12" ht="38.25" customHeight="1">
      <c r="A9" s="114">
        <v>6</v>
      </c>
      <c r="B9" s="31" t="s">
        <v>151</v>
      </c>
      <c r="C9" s="43" t="s">
        <v>146</v>
      </c>
      <c r="D9" s="57">
        <f t="shared" ref="D9:L9" si="2">D8-D11</f>
        <v>31.70999999999998</v>
      </c>
      <c r="E9" s="57">
        <f t="shared" si="2"/>
        <v>234.26</v>
      </c>
      <c r="F9" s="57">
        <f t="shared" si="2"/>
        <v>103.75</v>
      </c>
      <c r="G9" s="57">
        <f t="shared" si="2"/>
        <v>106.13999999999999</v>
      </c>
      <c r="H9" s="57">
        <f t="shared" si="2"/>
        <v>79.699999999999932</v>
      </c>
      <c r="I9" s="57">
        <f t="shared" si="2"/>
        <v>109.75</v>
      </c>
      <c r="J9" s="57">
        <f t="shared" si="2"/>
        <v>61.509999999999991</v>
      </c>
      <c r="K9" s="57">
        <f t="shared" si="2"/>
        <v>176.98000000000002</v>
      </c>
      <c r="L9" s="57">
        <f t="shared" si="2"/>
        <v>43.629999999999995</v>
      </c>
    </row>
    <row r="10" spans="1:12" ht="15.75">
      <c r="A10" s="114"/>
      <c r="B10" s="31" t="s">
        <v>152</v>
      </c>
      <c r="C10" s="43" t="s">
        <v>129</v>
      </c>
      <c r="D10" s="56">
        <f t="shared" ref="D10:L10" si="3">(D9*100)/D8</f>
        <v>18.414527209481932</v>
      </c>
      <c r="E10" s="56">
        <f t="shared" si="3"/>
        <v>15.186876505656992</v>
      </c>
      <c r="F10" s="56">
        <f t="shared" si="3"/>
        <v>7.5363561082620247</v>
      </c>
      <c r="G10" s="56">
        <f t="shared" si="3"/>
        <v>13.846039450906826</v>
      </c>
      <c r="H10" s="56">
        <f t="shared" si="3"/>
        <v>7.620318810427114</v>
      </c>
      <c r="I10" s="56">
        <f t="shared" si="3"/>
        <v>5.6928260018206664</v>
      </c>
      <c r="J10" s="56">
        <f t="shared" si="3"/>
        <v>10.666171882992908</v>
      </c>
      <c r="K10" s="56">
        <f t="shared" si="3"/>
        <v>10.603719390283139</v>
      </c>
      <c r="L10" s="56">
        <f t="shared" si="3"/>
        <v>8.2766601219778249</v>
      </c>
    </row>
    <row r="11" spans="1:12" ht="53.25" customHeight="1">
      <c r="A11" s="43">
        <v>7</v>
      </c>
      <c r="B11" s="31" t="s">
        <v>153</v>
      </c>
      <c r="C11" s="43" t="s">
        <v>146</v>
      </c>
      <c r="D11" s="57">
        <f>'Приложения 10'!E37</f>
        <v>140.49100000000001</v>
      </c>
      <c r="E11" s="57">
        <f>'Приложения 10'!E38</f>
        <v>1308.2560000000001</v>
      </c>
      <c r="F11" s="57">
        <f>'Приложения 10'!E39</f>
        <v>1272.9100000000001</v>
      </c>
      <c r="G11" s="57">
        <f>'Приложения 10'!E40</f>
        <v>660.43299999999999</v>
      </c>
      <c r="H11" s="57">
        <f>'Приложения 10'!E41</f>
        <v>966.18799999999999</v>
      </c>
      <c r="I11" s="57">
        <f>'Приложения 10'!E42</f>
        <v>1818.115</v>
      </c>
      <c r="J11" s="57">
        <f>'Приложения 10'!E43</f>
        <v>515.173</v>
      </c>
      <c r="K11" s="57">
        <f>'Приложения 10'!E44</f>
        <v>1492.057</v>
      </c>
      <c r="L11" s="57">
        <f>'Приложения 10'!E45</f>
        <v>483.51499999999999</v>
      </c>
    </row>
    <row r="12" spans="1:12" ht="44.25" customHeight="1">
      <c r="A12" s="43">
        <v>8</v>
      </c>
      <c r="B12" s="31" t="s">
        <v>154</v>
      </c>
      <c r="C12" s="43" t="s">
        <v>155</v>
      </c>
      <c r="D12" s="57">
        <v>434.75</v>
      </c>
      <c r="E12" s="58">
        <v>2215.8000000000002</v>
      </c>
      <c r="F12" s="58">
        <v>1014.92</v>
      </c>
      <c r="G12" s="58">
        <v>1698.36</v>
      </c>
      <c r="H12" s="58">
        <v>847.05</v>
      </c>
      <c r="I12" s="58">
        <v>1618.42</v>
      </c>
      <c r="J12" s="58">
        <v>852.87</v>
      </c>
      <c r="K12" s="58">
        <v>2210.86</v>
      </c>
      <c r="L12" s="58">
        <v>1337.52</v>
      </c>
    </row>
    <row r="13" spans="1:12" ht="36" customHeight="1">
      <c r="A13" s="43">
        <v>9</v>
      </c>
      <c r="B13" s="31" t="s">
        <v>156</v>
      </c>
      <c r="C13" s="43" t="s">
        <v>155</v>
      </c>
      <c r="D13" s="57">
        <v>223.15</v>
      </c>
      <c r="E13" s="58">
        <v>461.32</v>
      </c>
      <c r="F13" s="58">
        <v>428.2</v>
      </c>
      <c r="G13" s="58">
        <v>429.12</v>
      </c>
      <c r="H13" s="58">
        <v>491.42</v>
      </c>
      <c r="I13" s="58">
        <v>382.18</v>
      </c>
      <c r="J13" s="58">
        <v>395.38</v>
      </c>
      <c r="K13" s="58">
        <v>542.12</v>
      </c>
      <c r="L13" s="58">
        <v>410.83</v>
      </c>
    </row>
    <row r="14" spans="1:12" ht="74.25" customHeight="1">
      <c r="A14" s="43">
        <v>10</v>
      </c>
      <c r="B14" s="31" t="s">
        <v>157</v>
      </c>
      <c r="C14" s="43" t="s">
        <v>155</v>
      </c>
      <c r="D14" s="57">
        <v>274.70999999999998</v>
      </c>
      <c r="E14" s="58">
        <v>3276</v>
      </c>
      <c r="F14" s="58">
        <v>2257.5100000000002</v>
      </c>
      <c r="G14" s="58">
        <v>1612.59</v>
      </c>
      <c r="H14" s="58">
        <v>1776.72</v>
      </c>
      <c r="I14" s="58">
        <v>2989.8</v>
      </c>
      <c r="J14" s="58">
        <v>1051.8399999999999</v>
      </c>
      <c r="K14" s="58">
        <v>2376.88</v>
      </c>
      <c r="L14" s="58">
        <v>1041.75</v>
      </c>
    </row>
    <row r="15" spans="1:12" ht="31.5">
      <c r="A15" s="43">
        <v>11</v>
      </c>
      <c r="B15" s="31" t="s">
        <v>158</v>
      </c>
      <c r="C15" s="43" t="s">
        <v>155</v>
      </c>
      <c r="D15" s="61"/>
      <c r="E15" s="62"/>
      <c r="F15" s="62"/>
      <c r="G15" s="62"/>
      <c r="H15" s="62"/>
      <c r="I15" s="62"/>
      <c r="J15" s="62"/>
      <c r="K15" s="62"/>
      <c r="L15" s="62"/>
    </row>
  </sheetData>
  <mergeCells count="2">
    <mergeCell ref="A1:D1"/>
    <mergeCell ref="A9:A10"/>
  </mergeCells>
  <dataValidations count="1">
    <dataValidation allowBlank="1" sqref="I3:L3 D3:G3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6"/>
  <sheetViews>
    <sheetView topLeftCell="A13" workbookViewId="0">
      <selection activeCell="D26" sqref="D26"/>
    </sheetView>
  </sheetViews>
  <sheetFormatPr defaultRowHeight="15"/>
  <cols>
    <col min="2" max="2" width="23" customWidth="1"/>
    <col min="4" max="7" width="11.28515625" bestFit="1" customWidth="1"/>
    <col min="8" max="8" width="12" customWidth="1"/>
    <col min="9" max="9" width="11.28515625" customWidth="1"/>
    <col min="10" max="10" width="11.5703125" customWidth="1"/>
    <col min="11" max="11" width="11.7109375" customWidth="1"/>
    <col min="12" max="12" width="11.42578125" customWidth="1"/>
    <col min="13" max="13" width="11.5703125" customWidth="1"/>
  </cols>
  <sheetData>
    <row r="1" spans="1:13" ht="30" customHeight="1">
      <c r="A1" s="113" t="s">
        <v>159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3" spans="1:13" ht="15.75">
      <c r="A3" s="43" t="s">
        <v>143</v>
      </c>
      <c r="B3" s="43" t="s">
        <v>160</v>
      </c>
      <c r="C3" s="43">
        <v>2023</v>
      </c>
      <c r="D3" s="65">
        <v>45292</v>
      </c>
      <c r="E3" s="65">
        <v>45474</v>
      </c>
      <c r="F3" s="65">
        <v>45658</v>
      </c>
      <c r="G3" s="65">
        <v>45839</v>
      </c>
      <c r="H3" s="65">
        <v>46023</v>
      </c>
      <c r="I3" s="65">
        <v>46204</v>
      </c>
      <c r="J3" s="65">
        <v>46388</v>
      </c>
      <c r="K3" s="65">
        <v>46569</v>
      </c>
      <c r="L3" s="65">
        <v>46753</v>
      </c>
      <c r="M3" s="65">
        <v>46935</v>
      </c>
    </row>
    <row r="4" spans="1:13" ht="48">
      <c r="A4" s="44">
        <v>5</v>
      </c>
      <c r="B4" s="20" t="s">
        <v>14</v>
      </c>
      <c r="C4" s="94">
        <v>3095.33</v>
      </c>
      <c r="D4" s="94">
        <v>3095.33</v>
      </c>
      <c r="E4" s="94">
        <v>3379.28</v>
      </c>
      <c r="F4" s="94">
        <v>3379.28</v>
      </c>
      <c r="G4" s="94">
        <v>3431.93</v>
      </c>
      <c r="H4" s="94">
        <v>3431.93</v>
      </c>
      <c r="I4" s="94">
        <v>3741.35</v>
      </c>
      <c r="J4" s="94">
        <v>3741.35</v>
      </c>
      <c r="K4" s="94">
        <v>3571.64</v>
      </c>
      <c r="L4" s="94">
        <v>3571.64</v>
      </c>
      <c r="M4" s="94">
        <v>4175.37</v>
      </c>
    </row>
    <row r="5" spans="1:13" ht="36">
      <c r="A5" s="18">
        <v>28</v>
      </c>
      <c r="B5" s="20" t="s">
        <v>19</v>
      </c>
      <c r="C5" s="98">
        <v>2939.93</v>
      </c>
      <c r="D5" s="98">
        <v>2939.93</v>
      </c>
      <c r="E5" s="98">
        <v>3197.78</v>
      </c>
      <c r="F5" s="98">
        <v>3197.78</v>
      </c>
      <c r="G5" s="98">
        <v>3221.46</v>
      </c>
      <c r="H5" s="98">
        <v>3221.46</v>
      </c>
      <c r="I5" s="98">
        <v>3283.1</v>
      </c>
      <c r="J5" s="98">
        <v>3283.1</v>
      </c>
      <c r="K5" s="98">
        <v>3325.08</v>
      </c>
      <c r="L5" s="98">
        <v>3325.08</v>
      </c>
      <c r="M5" s="98">
        <v>4093.44</v>
      </c>
    </row>
    <row r="6" spans="1:13" ht="36">
      <c r="A6" s="18">
        <v>29</v>
      </c>
      <c r="B6" s="20" t="s">
        <v>20</v>
      </c>
      <c r="C6" s="98">
        <v>2939.93</v>
      </c>
      <c r="D6" s="98">
        <v>2939.93</v>
      </c>
      <c r="E6" s="98">
        <v>3197.78</v>
      </c>
      <c r="F6" s="98">
        <v>3197.78</v>
      </c>
      <c r="G6" s="98">
        <v>3221.46</v>
      </c>
      <c r="H6" s="98">
        <v>3221.46</v>
      </c>
      <c r="I6" s="98">
        <v>3283.1</v>
      </c>
      <c r="J6" s="98">
        <v>3283.1</v>
      </c>
      <c r="K6" s="98">
        <v>3325.08</v>
      </c>
      <c r="L6" s="98">
        <v>3325.08</v>
      </c>
      <c r="M6" s="98">
        <v>4093.44</v>
      </c>
    </row>
    <row r="7" spans="1:13" ht="36">
      <c r="A7" s="18">
        <v>30</v>
      </c>
      <c r="B7" s="20" t="s">
        <v>21</v>
      </c>
      <c r="C7" s="98">
        <v>2939.93</v>
      </c>
      <c r="D7" s="98">
        <v>2939.93</v>
      </c>
      <c r="E7" s="98">
        <v>3197.78</v>
      </c>
      <c r="F7" s="98">
        <v>3197.78</v>
      </c>
      <c r="G7" s="98">
        <v>3221.46</v>
      </c>
      <c r="H7" s="98">
        <v>3221.46</v>
      </c>
      <c r="I7" s="98">
        <v>3283.1</v>
      </c>
      <c r="J7" s="98">
        <v>3283.1</v>
      </c>
      <c r="K7" s="98">
        <v>3325.08</v>
      </c>
      <c r="L7" s="98">
        <v>3325.08</v>
      </c>
      <c r="M7" s="98">
        <v>4093.44</v>
      </c>
    </row>
    <row r="8" spans="1:13" ht="36">
      <c r="A8" s="18">
        <v>31</v>
      </c>
      <c r="B8" s="20" t="s">
        <v>36</v>
      </c>
      <c r="C8" s="98">
        <v>2939.93</v>
      </c>
      <c r="D8" s="98">
        <v>2939.93</v>
      </c>
      <c r="E8" s="98">
        <v>3197.78</v>
      </c>
      <c r="F8" s="98">
        <v>3197.78</v>
      </c>
      <c r="G8" s="98">
        <v>3221.46</v>
      </c>
      <c r="H8" s="98">
        <v>3221.46</v>
      </c>
      <c r="I8" s="98">
        <v>3283.1</v>
      </c>
      <c r="J8" s="98">
        <v>3283.1</v>
      </c>
      <c r="K8" s="98">
        <v>3325.08</v>
      </c>
      <c r="L8" s="98">
        <v>3325.08</v>
      </c>
      <c r="M8" s="98">
        <v>4093.44</v>
      </c>
    </row>
    <row r="9" spans="1:13" ht="36">
      <c r="A9" s="18">
        <v>32</v>
      </c>
      <c r="B9" s="20" t="s">
        <v>22</v>
      </c>
      <c r="C9" s="98">
        <v>2939.93</v>
      </c>
      <c r="D9" s="98">
        <v>2939.93</v>
      </c>
      <c r="E9" s="98">
        <v>3197.78</v>
      </c>
      <c r="F9" s="98">
        <v>3197.78</v>
      </c>
      <c r="G9" s="98">
        <v>3221.46</v>
      </c>
      <c r="H9" s="98">
        <v>3221.46</v>
      </c>
      <c r="I9" s="98">
        <v>3283.1</v>
      </c>
      <c r="J9" s="98">
        <v>3283.1</v>
      </c>
      <c r="K9" s="98">
        <v>3325.08</v>
      </c>
      <c r="L9" s="98">
        <v>3325.08</v>
      </c>
      <c r="M9" s="98">
        <v>4093.44</v>
      </c>
    </row>
    <row r="10" spans="1:13" ht="48">
      <c r="A10" s="18">
        <v>33</v>
      </c>
      <c r="B10" s="20" t="s">
        <v>23</v>
      </c>
      <c r="C10" s="98">
        <v>2939.93</v>
      </c>
      <c r="D10" s="98">
        <v>2939.93</v>
      </c>
      <c r="E10" s="98">
        <v>3197.78</v>
      </c>
      <c r="F10" s="98">
        <v>3197.78</v>
      </c>
      <c r="G10" s="98">
        <v>3221.46</v>
      </c>
      <c r="H10" s="98">
        <v>3221.46</v>
      </c>
      <c r="I10" s="98">
        <v>3283.1</v>
      </c>
      <c r="J10" s="98">
        <v>3283.1</v>
      </c>
      <c r="K10" s="98">
        <v>3325.08</v>
      </c>
      <c r="L10" s="98">
        <v>3325.08</v>
      </c>
      <c r="M10" s="98">
        <v>4093.44</v>
      </c>
    </row>
    <row r="11" spans="1:13" ht="36">
      <c r="A11" s="18">
        <v>34</v>
      </c>
      <c r="B11" s="20" t="s">
        <v>24</v>
      </c>
      <c r="C11" s="98">
        <v>2939.93</v>
      </c>
      <c r="D11" s="98">
        <v>2939.93</v>
      </c>
      <c r="E11" s="98">
        <v>3197.78</v>
      </c>
      <c r="F11" s="98">
        <v>3197.78</v>
      </c>
      <c r="G11" s="98">
        <v>3221.46</v>
      </c>
      <c r="H11" s="98">
        <v>3221.46</v>
      </c>
      <c r="I11" s="98">
        <v>3283.1</v>
      </c>
      <c r="J11" s="98">
        <v>3283.1</v>
      </c>
      <c r="K11" s="98">
        <v>3325.08</v>
      </c>
      <c r="L11" s="98">
        <v>3325.08</v>
      </c>
      <c r="M11" s="98">
        <v>4093.44</v>
      </c>
    </row>
    <row r="12" spans="1:13" ht="36">
      <c r="A12" s="18">
        <v>35</v>
      </c>
      <c r="B12" s="20" t="s">
        <v>25</v>
      </c>
      <c r="C12" s="98">
        <v>2939.93</v>
      </c>
      <c r="D12" s="98">
        <v>2939.93</v>
      </c>
      <c r="E12" s="98">
        <v>3197.78</v>
      </c>
      <c r="F12" s="98">
        <v>3197.78</v>
      </c>
      <c r="G12" s="98">
        <v>3221.46</v>
      </c>
      <c r="H12" s="98">
        <v>3221.46</v>
      </c>
      <c r="I12" s="98">
        <v>3283.1</v>
      </c>
      <c r="J12" s="98">
        <v>3283.1</v>
      </c>
      <c r="K12" s="98">
        <v>3325.08</v>
      </c>
      <c r="L12" s="98">
        <v>3325.08</v>
      </c>
      <c r="M12" s="98">
        <v>4093.44</v>
      </c>
    </row>
    <row r="14" spans="1:13" ht="37.5" customHeight="1">
      <c r="A14" s="113" t="s">
        <v>161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</row>
    <row r="16" spans="1:13" ht="15.75">
      <c r="A16" s="43" t="s">
        <v>143</v>
      </c>
      <c r="B16" s="43" t="s">
        <v>160</v>
      </c>
      <c r="C16" s="43">
        <v>2023</v>
      </c>
      <c r="D16" s="66">
        <v>2024</v>
      </c>
      <c r="E16" s="66">
        <v>2025</v>
      </c>
      <c r="F16" s="66">
        <v>2026</v>
      </c>
      <c r="G16" s="66">
        <v>2027</v>
      </c>
      <c r="H16" s="66">
        <v>2028</v>
      </c>
    </row>
    <row r="17" spans="1:8" ht="48">
      <c r="A17" s="44">
        <v>5</v>
      </c>
      <c r="B17" s="20" t="s">
        <v>14</v>
      </c>
      <c r="C17" s="15">
        <v>140.49100000000001</v>
      </c>
      <c r="D17" s="15">
        <v>140.49100000000001</v>
      </c>
      <c r="E17" s="15">
        <v>140.49100000000001</v>
      </c>
      <c r="F17" s="15">
        <v>140.49100000000001</v>
      </c>
      <c r="G17" s="15">
        <v>140.49100000000001</v>
      </c>
      <c r="H17" s="15">
        <v>140.49100000000001</v>
      </c>
    </row>
    <row r="18" spans="1:8" ht="36">
      <c r="A18" s="18">
        <v>28</v>
      </c>
      <c r="B18" s="20" t="s">
        <v>19</v>
      </c>
      <c r="C18" s="15">
        <v>1308.2560000000001</v>
      </c>
      <c r="D18" s="15">
        <v>1339.713</v>
      </c>
      <c r="E18" s="15">
        <v>1339.713</v>
      </c>
      <c r="F18" s="15">
        <v>1339.713</v>
      </c>
      <c r="G18" s="15">
        <v>1339.713</v>
      </c>
      <c r="H18" s="15">
        <v>1339.713</v>
      </c>
    </row>
    <row r="19" spans="1:8" ht="36">
      <c r="A19" s="18">
        <v>29</v>
      </c>
      <c r="B19" s="20" t="s">
        <v>20</v>
      </c>
      <c r="C19" s="15">
        <v>1272.9100000000001</v>
      </c>
      <c r="D19" s="15">
        <v>1304.367</v>
      </c>
      <c r="E19" s="15">
        <v>1304.367</v>
      </c>
      <c r="F19" s="15">
        <v>1304.367</v>
      </c>
      <c r="G19" s="15">
        <v>1304.367</v>
      </c>
      <c r="H19" s="15">
        <v>1304.367</v>
      </c>
    </row>
    <row r="20" spans="1:8" ht="36">
      <c r="A20" s="18">
        <v>30</v>
      </c>
      <c r="B20" s="20" t="s">
        <v>21</v>
      </c>
      <c r="C20" s="15">
        <v>660.43299999999999</v>
      </c>
      <c r="D20" s="15">
        <v>691.89</v>
      </c>
      <c r="E20" s="15">
        <v>691.89</v>
      </c>
      <c r="F20" s="15">
        <v>691.89</v>
      </c>
      <c r="G20" s="15">
        <v>691.89</v>
      </c>
      <c r="H20" s="15">
        <v>691.89</v>
      </c>
    </row>
    <row r="21" spans="1:8" ht="36">
      <c r="A21" s="18">
        <v>31</v>
      </c>
      <c r="B21" s="20" t="s">
        <v>36</v>
      </c>
      <c r="C21" s="15">
        <v>966.18799999999999</v>
      </c>
      <c r="D21" s="15">
        <v>997.64499999999998</v>
      </c>
      <c r="E21" s="15">
        <v>997.64499999999998</v>
      </c>
      <c r="F21" s="15">
        <v>997.64499999999998</v>
      </c>
      <c r="G21" s="15">
        <v>997.64499999999998</v>
      </c>
      <c r="H21" s="15">
        <v>997.64499999999998</v>
      </c>
    </row>
    <row r="22" spans="1:8" ht="36">
      <c r="A22" s="18">
        <v>32</v>
      </c>
      <c r="B22" s="20" t="s">
        <v>22</v>
      </c>
      <c r="C22" s="15">
        <v>1818.115</v>
      </c>
      <c r="D22" s="15">
        <v>1849.5719999999999</v>
      </c>
      <c r="E22" s="15">
        <v>1849.5719999999999</v>
      </c>
      <c r="F22" s="15">
        <v>1849.5719999999999</v>
      </c>
      <c r="G22" s="15">
        <v>1849.5719999999999</v>
      </c>
      <c r="H22" s="15">
        <v>1849.5719999999999</v>
      </c>
    </row>
    <row r="23" spans="1:8" ht="48">
      <c r="A23" s="18">
        <v>33</v>
      </c>
      <c r="B23" s="20" t="s">
        <v>23</v>
      </c>
      <c r="C23" s="15">
        <v>515.173</v>
      </c>
      <c r="D23" s="15">
        <v>546.63</v>
      </c>
      <c r="E23" s="15">
        <v>546.63</v>
      </c>
      <c r="F23" s="15">
        <v>546.63</v>
      </c>
      <c r="G23" s="15">
        <v>546.63</v>
      </c>
      <c r="H23" s="15">
        <v>546.63</v>
      </c>
    </row>
    <row r="24" spans="1:8" ht="36">
      <c r="A24" s="18">
        <v>34</v>
      </c>
      <c r="B24" s="20" t="s">
        <v>24</v>
      </c>
      <c r="C24" s="15">
        <v>1492.057</v>
      </c>
      <c r="D24" s="15">
        <v>1523.604</v>
      </c>
      <c r="E24" s="15">
        <v>1523.604</v>
      </c>
      <c r="F24" s="15">
        <v>1523.604</v>
      </c>
      <c r="G24" s="15">
        <v>1523.604</v>
      </c>
      <c r="H24" s="15">
        <v>1523.604</v>
      </c>
    </row>
    <row r="25" spans="1:8" ht="36">
      <c r="A25" s="18">
        <v>35</v>
      </c>
      <c r="B25" s="20" t="s">
        <v>25</v>
      </c>
      <c r="C25" s="15">
        <v>483.51499999999999</v>
      </c>
      <c r="D25" s="15">
        <v>514.97199999999998</v>
      </c>
      <c r="E25" s="15">
        <v>514.97199999999998</v>
      </c>
      <c r="F25" s="15">
        <v>514.97199999999998</v>
      </c>
      <c r="G25" s="15">
        <v>514.97199999999998</v>
      </c>
      <c r="H25" s="15">
        <v>514.97199999999998</v>
      </c>
    </row>
    <row r="26" spans="1:8">
      <c r="A26" s="1"/>
      <c r="B26" s="1" t="s">
        <v>37</v>
      </c>
      <c r="C26" s="15">
        <f t="shared" ref="C26:H26" si="0">SUM(C17:C25)</f>
        <v>8657.137999999999</v>
      </c>
      <c r="D26" s="15">
        <f t="shared" si="0"/>
        <v>8908.884</v>
      </c>
      <c r="E26" s="15">
        <f t="shared" si="0"/>
        <v>8908.884</v>
      </c>
      <c r="F26" s="15">
        <f t="shared" si="0"/>
        <v>8908.884</v>
      </c>
      <c r="G26" s="15">
        <f t="shared" si="0"/>
        <v>8908.884</v>
      </c>
      <c r="H26" s="15">
        <f t="shared" si="0"/>
        <v>8908.884</v>
      </c>
    </row>
  </sheetData>
  <mergeCells count="2">
    <mergeCell ref="A1:K1"/>
    <mergeCell ref="A14:K14"/>
  </mergeCells>
  <dataValidations count="1">
    <dataValidation allowBlank="1" sqref="B22:B25 B17:B20 B9:B12 B4:B7"/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1"/>
  <sheetViews>
    <sheetView topLeftCell="A16" workbookViewId="0">
      <selection activeCell="A31" sqref="A31:XFD34"/>
    </sheetView>
  </sheetViews>
  <sheetFormatPr defaultRowHeight="15"/>
  <cols>
    <col min="2" max="2" width="33.42578125" customWidth="1"/>
  </cols>
  <sheetData>
    <row r="1" spans="1:11" ht="33.75" customHeight="1">
      <c r="A1" s="113" t="s">
        <v>162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3" spans="1:11" ht="15.75">
      <c r="A3" s="114" t="s">
        <v>163</v>
      </c>
      <c r="B3" s="114" t="s">
        <v>164</v>
      </c>
      <c r="C3" s="114" t="s">
        <v>165</v>
      </c>
      <c r="D3" s="114"/>
      <c r="E3" s="114"/>
      <c r="F3" s="114"/>
      <c r="G3" s="114"/>
      <c r="H3" s="114"/>
      <c r="I3" s="114" t="s">
        <v>166</v>
      </c>
    </row>
    <row r="4" spans="1:11" ht="15.75">
      <c r="A4" s="114"/>
      <c r="B4" s="114"/>
      <c r="C4" s="114" t="s">
        <v>167</v>
      </c>
      <c r="D4" s="114"/>
      <c r="E4" s="114"/>
      <c r="F4" s="114" t="s">
        <v>168</v>
      </c>
      <c r="G4" s="114"/>
      <c r="H4" s="114"/>
      <c r="I4" s="114"/>
    </row>
    <row r="5" spans="1:11" ht="63">
      <c r="A5" s="114"/>
      <c r="B5" s="114"/>
      <c r="C5" s="52" t="s">
        <v>169</v>
      </c>
      <c r="D5" s="52" t="s">
        <v>100</v>
      </c>
      <c r="E5" s="52" t="s">
        <v>170</v>
      </c>
      <c r="F5" s="52" t="s">
        <v>169</v>
      </c>
      <c r="G5" s="52" t="s">
        <v>100</v>
      </c>
      <c r="H5" s="52" t="s">
        <v>170</v>
      </c>
      <c r="I5" s="114"/>
    </row>
    <row r="6" spans="1:11" ht="32.25" customHeight="1">
      <c r="A6" s="51">
        <v>5</v>
      </c>
      <c r="B6" s="20" t="s">
        <v>14</v>
      </c>
      <c r="C6" s="70">
        <v>0</v>
      </c>
      <c r="D6" s="70">
        <v>0</v>
      </c>
      <c r="E6" s="70">
        <v>0</v>
      </c>
      <c r="F6" s="70">
        <v>0.03</v>
      </c>
      <c r="G6" s="70">
        <v>0</v>
      </c>
      <c r="H6" s="70">
        <f t="shared" ref="H6" si="0">F6</f>
        <v>0.03</v>
      </c>
      <c r="I6" s="70">
        <f t="shared" ref="I6" si="1">F6</f>
        <v>0.03</v>
      </c>
    </row>
    <row r="7" spans="1:11" ht="24">
      <c r="A7" s="18">
        <v>2829</v>
      </c>
      <c r="B7" s="20" t="s">
        <v>19</v>
      </c>
      <c r="C7" s="71">
        <v>0.13</v>
      </c>
      <c r="D7" s="71">
        <v>0</v>
      </c>
      <c r="E7" s="71">
        <v>0.13</v>
      </c>
      <c r="F7" s="71">
        <v>0.19</v>
      </c>
      <c r="G7" s="71">
        <v>0</v>
      </c>
      <c r="H7" s="71">
        <v>0.19</v>
      </c>
      <c r="I7" s="71">
        <f>E7+H7</f>
        <v>0.32</v>
      </c>
    </row>
    <row r="8" spans="1:11" ht="24">
      <c r="A8" s="18">
        <v>30</v>
      </c>
      <c r="B8" s="20" t="s">
        <v>20</v>
      </c>
      <c r="C8" s="71">
        <v>0</v>
      </c>
      <c r="D8" s="71">
        <v>0</v>
      </c>
      <c r="E8" s="71">
        <v>0</v>
      </c>
      <c r="F8" s="71">
        <v>0.33</v>
      </c>
      <c r="G8" s="71">
        <v>0</v>
      </c>
      <c r="H8" s="71">
        <v>0.33</v>
      </c>
      <c r="I8" s="71">
        <f t="shared" ref="I8:I9" si="2">E8+H8</f>
        <v>0.33</v>
      </c>
    </row>
    <row r="9" spans="1:11" ht="24">
      <c r="A9" s="18">
        <v>31</v>
      </c>
      <c r="B9" s="20" t="s">
        <v>21</v>
      </c>
      <c r="C9" s="71">
        <v>0.05</v>
      </c>
      <c r="D9" s="71">
        <v>0</v>
      </c>
      <c r="E9" s="71">
        <v>0.05</v>
      </c>
      <c r="F9" s="71">
        <v>0.08</v>
      </c>
      <c r="G9" s="71">
        <v>0</v>
      </c>
      <c r="H9" s="71">
        <v>0.08</v>
      </c>
      <c r="I9" s="71">
        <f t="shared" si="2"/>
        <v>0.13</v>
      </c>
    </row>
    <row r="10" spans="1:11" ht="24">
      <c r="A10" s="18">
        <v>32</v>
      </c>
      <c r="B10" s="20" t="s">
        <v>36</v>
      </c>
      <c r="C10" s="70">
        <v>0</v>
      </c>
      <c r="D10" s="70">
        <v>0</v>
      </c>
      <c r="E10" s="70">
        <v>0</v>
      </c>
      <c r="F10" s="70">
        <v>0.18</v>
      </c>
      <c r="G10" s="70">
        <v>0</v>
      </c>
      <c r="H10" s="70">
        <v>0.18</v>
      </c>
      <c r="I10" s="70">
        <f>F10</f>
        <v>0.18</v>
      </c>
    </row>
    <row r="11" spans="1:11" ht="24">
      <c r="A11" s="18">
        <v>33</v>
      </c>
      <c r="B11" s="20" t="s">
        <v>22</v>
      </c>
      <c r="C11" s="71">
        <v>0</v>
      </c>
      <c r="D11" s="71">
        <v>0</v>
      </c>
      <c r="E11" s="71">
        <v>0</v>
      </c>
      <c r="F11" s="71">
        <v>0.47</v>
      </c>
      <c r="G11" s="71">
        <v>0</v>
      </c>
      <c r="H11" s="71">
        <v>0.47</v>
      </c>
      <c r="I11" s="71">
        <f t="shared" ref="I11:I13" si="3">E11+H11</f>
        <v>0.47</v>
      </c>
    </row>
    <row r="12" spans="1:11" ht="24">
      <c r="A12" s="18">
        <v>34</v>
      </c>
      <c r="B12" s="20" t="s">
        <v>23</v>
      </c>
      <c r="C12" s="71">
        <v>0</v>
      </c>
      <c r="D12" s="71">
        <v>0</v>
      </c>
      <c r="E12" s="71">
        <v>0</v>
      </c>
      <c r="F12" s="71">
        <v>0.121</v>
      </c>
      <c r="G12" s="71">
        <v>0</v>
      </c>
      <c r="H12" s="71">
        <v>0.121</v>
      </c>
      <c r="I12" s="71">
        <f t="shared" si="3"/>
        <v>0.121</v>
      </c>
    </row>
    <row r="13" spans="1:11" ht="24">
      <c r="A13" s="18">
        <v>35</v>
      </c>
      <c r="B13" s="20" t="s">
        <v>24</v>
      </c>
      <c r="C13" s="71">
        <v>0</v>
      </c>
      <c r="D13" s="71">
        <v>0</v>
      </c>
      <c r="E13" s="71">
        <v>0</v>
      </c>
      <c r="F13" s="71">
        <v>0.29299999999999998</v>
      </c>
      <c r="G13" s="71">
        <v>0.03</v>
      </c>
      <c r="H13" s="71">
        <f>F13+G13</f>
        <v>0.32299999999999995</v>
      </c>
      <c r="I13" s="71">
        <f t="shared" si="3"/>
        <v>0.32299999999999995</v>
      </c>
    </row>
    <row r="14" spans="1:11" ht="24">
      <c r="A14" s="18">
        <v>36</v>
      </c>
      <c r="B14" s="20" t="s">
        <v>25</v>
      </c>
      <c r="C14" s="70">
        <v>0</v>
      </c>
      <c r="D14" s="70">
        <v>0</v>
      </c>
      <c r="E14" s="70">
        <v>0</v>
      </c>
      <c r="F14" s="70">
        <v>0.16300000000000001</v>
      </c>
      <c r="G14" s="70">
        <v>0</v>
      </c>
      <c r="H14" s="70">
        <v>0.16300000000000001</v>
      </c>
      <c r="I14" s="70">
        <f>F14</f>
        <v>0.16300000000000001</v>
      </c>
    </row>
    <row r="15" spans="1:11" ht="44.25" customHeight="1">
      <c r="A15" s="1"/>
      <c r="B15" s="1" t="s">
        <v>71</v>
      </c>
      <c r="C15" s="71">
        <f>SUM(C6:C14)</f>
        <v>0.18</v>
      </c>
      <c r="D15" s="71">
        <v>0</v>
      </c>
      <c r="E15" s="71">
        <f>SUM(E6:E14)</f>
        <v>0.18</v>
      </c>
      <c r="F15" s="71">
        <f>SUM(F6:F14)</f>
        <v>1.857</v>
      </c>
      <c r="G15" s="71">
        <f>SUM(G6:G14)</f>
        <v>0.03</v>
      </c>
      <c r="H15" s="71">
        <f>SUM(H6:H14)</f>
        <v>1.887</v>
      </c>
      <c r="I15" s="71">
        <f>E15+H15</f>
        <v>2.0670000000000002</v>
      </c>
    </row>
    <row r="16" spans="1:11" ht="44.25" customHeight="1"/>
    <row r="17" spans="1:9" ht="44.25" customHeight="1">
      <c r="A17" s="113" t="s">
        <v>171</v>
      </c>
      <c r="B17" s="113"/>
      <c r="C17" s="113"/>
      <c r="D17" s="113"/>
      <c r="E17" s="113"/>
      <c r="F17" s="113"/>
      <c r="G17" s="113"/>
      <c r="H17" s="113"/>
      <c r="I17" s="113"/>
    </row>
    <row r="18" spans="1:9" ht="25.5" customHeight="1"/>
    <row r="19" spans="1:9" ht="15.75">
      <c r="A19" s="114" t="s">
        <v>163</v>
      </c>
      <c r="B19" s="114" t="s">
        <v>164</v>
      </c>
      <c r="C19" s="114" t="s">
        <v>172</v>
      </c>
      <c r="D19" s="114"/>
      <c r="E19" s="114"/>
      <c r="F19" s="114"/>
      <c r="G19" s="114"/>
      <c r="H19" s="114"/>
      <c r="I19" s="114" t="s">
        <v>173</v>
      </c>
    </row>
    <row r="20" spans="1:9" ht="15.75">
      <c r="A20" s="114"/>
      <c r="B20" s="114"/>
      <c r="C20" s="114" t="s">
        <v>167</v>
      </c>
      <c r="D20" s="114"/>
      <c r="E20" s="114"/>
      <c r="F20" s="114" t="s">
        <v>168</v>
      </c>
      <c r="G20" s="114"/>
      <c r="H20" s="114"/>
      <c r="I20" s="114"/>
    </row>
    <row r="21" spans="1:9" ht="63">
      <c r="A21" s="114"/>
      <c r="B21" s="114"/>
      <c r="C21" s="52" t="s">
        <v>174</v>
      </c>
      <c r="D21" s="52" t="s">
        <v>175</v>
      </c>
      <c r="E21" s="52" t="s">
        <v>176</v>
      </c>
      <c r="F21" s="52" t="s">
        <v>174</v>
      </c>
      <c r="G21" s="52" t="s">
        <v>175</v>
      </c>
      <c r="H21" s="52" t="s">
        <v>177</v>
      </c>
      <c r="I21" s="114"/>
    </row>
    <row r="22" spans="1:9" ht="24">
      <c r="A22" s="51">
        <v>5</v>
      </c>
      <c r="B22" s="20" t="s">
        <v>14</v>
      </c>
      <c r="C22" s="70">
        <v>0</v>
      </c>
      <c r="D22" s="70">
        <v>0</v>
      </c>
      <c r="E22" s="70">
        <f t="shared" ref="E22:E30" si="4">C22+D22</f>
        <v>0</v>
      </c>
      <c r="F22" s="70">
        <f>'Приложение 20'!C17</f>
        <v>140.49100000000001</v>
      </c>
      <c r="G22" s="70">
        <v>0</v>
      </c>
      <c r="H22" s="70">
        <f t="shared" ref="H22:H30" si="5">F22+G22</f>
        <v>140.49100000000001</v>
      </c>
      <c r="I22" s="70">
        <f t="shared" ref="I22:I31" si="6">E22+H22</f>
        <v>140.49100000000001</v>
      </c>
    </row>
    <row r="23" spans="1:9" ht="24">
      <c r="A23" s="18">
        <v>28</v>
      </c>
      <c r="B23" s="20" t="s">
        <v>19</v>
      </c>
      <c r="C23" s="70">
        <v>565.54700000000003</v>
      </c>
      <c r="D23" s="70">
        <v>0</v>
      </c>
      <c r="E23" s="70">
        <f t="shared" si="4"/>
        <v>565.54700000000003</v>
      </c>
      <c r="F23" s="70">
        <v>742.70899999999995</v>
      </c>
      <c r="G23" s="70">
        <v>0</v>
      </c>
      <c r="H23" s="70">
        <f t="shared" si="5"/>
        <v>742.70899999999995</v>
      </c>
      <c r="I23" s="70">
        <f t="shared" si="6"/>
        <v>1308.2559999999999</v>
      </c>
    </row>
    <row r="24" spans="1:9" ht="24">
      <c r="A24" s="18">
        <v>29</v>
      </c>
      <c r="B24" s="20" t="s">
        <v>20</v>
      </c>
      <c r="C24" s="70">
        <v>0</v>
      </c>
      <c r="D24" s="70">
        <v>0</v>
      </c>
      <c r="E24" s="70">
        <f t="shared" si="4"/>
        <v>0</v>
      </c>
      <c r="F24" s="70">
        <f>'Приложение 20'!C19</f>
        <v>1272.9100000000001</v>
      </c>
      <c r="G24" s="70">
        <v>0</v>
      </c>
      <c r="H24" s="70">
        <f t="shared" si="5"/>
        <v>1272.9100000000001</v>
      </c>
      <c r="I24" s="70">
        <f t="shared" si="6"/>
        <v>1272.9100000000001</v>
      </c>
    </row>
    <row r="25" spans="1:9" ht="24">
      <c r="A25" s="18">
        <v>30</v>
      </c>
      <c r="B25" s="20" t="s">
        <v>21</v>
      </c>
      <c r="C25" s="70">
        <v>187.90100000000001</v>
      </c>
      <c r="D25" s="70">
        <v>0</v>
      </c>
      <c r="E25" s="70">
        <f t="shared" si="4"/>
        <v>187.90100000000001</v>
      </c>
      <c r="F25" s="70">
        <v>472.53199999999998</v>
      </c>
      <c r="G25" s="70">
        <v>0</v>
      </c>
      <c r="H25" s="70">
        <f t="shared" si="5"/>
        <v>472.53199999999998</v>
      </c>
      <c r="I25" s="70">
        <f t="shared" si="6"/>
        <v>660.43299999999999</v>
      </c>
    </row>
    <row r="26" spans="1:9" ht="24">
      <c r="A26" s="18">
        <v>31</v>
      </c>
      <c r="B26" s="20" t="s">
        <v>36</v>
      </c>
      <c r="C26" s="70">
        <v>0</v>
      </c>
      <c r="D26" s="70">
        <v>0</v>
      </c>
      <c r="E26" s="70">
        <f t="shared" si="4"/>
        <v>0</v>
      </c>
      <c r="F26" s="70">
        <f>'Приложение 20'!C21</f>
        <v>966.18799999999999</v>
      </c>
      <c r="G26" s="70">
        <v>0</v>
      </c>
      <c r="H26" s="70">
        <f t="shared" si="5"/>
        <v>966.18799999999999</v>
      </c>
      <c r="I26" s="70">
        <f t="shared" si="6"/>
        <v>966.18799999999999</v>
      </c>
    </row>
    <row r="27" spans="1:9" ht="24">
      <c r="A27" s="18">
        <v>32</v>
      </c>
      <c r="B27" s="20" t="s">
        <v>22</v>
      </c>
      <c r="C27" s="70">
        <v>0</v>
      </c>
      <c r="D27" s="70">
        <v>0</v>
      </c>
      <c r="E27" s="70">
        <f t="shared" si="4"/>
        <v>0</v>
      </c>
      <c r="F27" s="70">
        <f>'Приложение 20'!C22</f>
        <v>1818.115</v>
      </c>
      <c r="G27" s="70">
        <v>0</v>
      </c>
      <c r="H27" s="70">
        <f t="shared" si="5"/>
        <v>1818.115</v>
      </c>
      <c r="I27" s="70">
        <f t="shared" si="6"/>
        <v>1818.115</v>
      </c>
    </row>
    <row r="28" spans="1:9" ht="24">
      <c r="A28" s="18">
        <v>33</v>
      </c>
      <c r="B28" s="20" t="s">
        <v>23</v>
      </c>
      <c r="C28" s="70">
        <v>0</v>
      </c>
      <c r="D28" s="70">
        <v>0</v>
      </c>
      <c r="E28" s="70">
        <f t="shared" si="4"/>
        <v>0</v>
      </c>
      <c r="F28" s="70">
        <f>'Приложение 20'!C23</f>
        <v>515.173</v>
      </c>
      <c r="G28" s="70">
        <v>0</v>
      </c>
      <c r="H28" s="70">
        <f t="shared" si="5"/>
        <v>515.173</v>
      </c>
      <c r="I28" s="70">
        <f t="shared" si="6"/>
        <v>515.173</v>
      </c>
    </row>
    <row r="29" spans="1:9" ht="24">
      <c r="A29" s="18">
        <v>34</v>
      </c>
      <c r="B29" s="20" t="s">
        <v>24</v>
      </c>
      <c r="C29" s="70">
        <v>0</v>
      </c>
      <c r="D29" s="70">
        <v>0</v>
      </c>
      <c r="E29" s="70">
        <f t="shared" si="4"/>
        <v>0</v>
      </c>
      <c r="F29" s="70">
        <f>'Приложение 20'!C24</f>
        <v>1492.057</v>
      </c>
      <c r="G29" s="70">
        <v>138</v>
      </c>
      <c r="H29" s="70">
        <f t="shared" si="5"/>
        <v>1630.057</v>
      </c>
      <c r="I29" s="70">
        <f t="shared" si="6"/>
        <v>1630.057</v>
      </c>
    </row>
    <row r="30" spans="1:9" ht="24">
      <c r="A30" s="18">
        <v>35</v>
      </c>
      <c r="B30" s="20" t="s">
        <v>25</v>
      </c>
      <c r="C30" s="70">
        <v>0</v>
      </c>
      <c r="D30" s="70">
        <v>0</v>
      </c>
      <c r="E30" s="70">
        <f t="shared" si="4"/>
        <v>0</v>
      </c>
      <c r="F30" s="70">
        <f>'Приложение 20'!C25</f>
        <v>483.51499999999999</v>
      </c>
      <c r="G30" s="70">
        <v>0</v>
      </c>
      <c r="H30" s="70">
        <f t="shared" si="5"/>
        <v>483.51499999999999</v>
      </c>
      <c r="I30" s="70">
        <f t="shared" si="6"/>
        <v>483.51499999999999</v>
      </c>
    </row>
    <row r="31" spans="1:9">
      <c r="A31" s="1"/>
      <c r="B31" s="1" t="s">
        <v>71</v>
      </c>
      <c r="C31" s="34">
        <f t="shared" ref="C31:H31" si="7">SUM(C22:C30)</f>
        <v>753.44800000000009</v>
      </c>
      <c r="D31" s="34">
        <f t="shared" si="7"/>
        <v>0</v>
      </c>
      <c r="E31" s="34">
        <f t="shared" si="7"/>
        <v>753.44800000000009</v>
      </c>
      <c r="F31" s="34">
        <f t="shared" si="7"/>
        <v>7903.6900000000005</v>
      </c>
      <c r="G31" s="34">
        <f t="shared" si="7"/>
        <v>138</v>
      </c>
      <c r="H31" s="34">
        <f t="shared" si="7"/>
        <v>8041.6900000000005</v>
      </c>
      <c r="I31" s="70">
        <f t="shared" si="6"/>
        <v>8795.1380000000008</v>
      </c>
    </row>
  </sheetData>
  <mergeCells count="14">
    <mergeCell ref="A17:I17"/>
    <mergeCell ref="A19:A21"/>
    <mergeCell ref="B19:B21"/>
    <mergeCell ref="C19:H19"/>
    <mergeCell ref="I19:I21"/>
    <mergeCell ref="C20:E20"/>
    <mergeCell ref="F20:H20"/>
    <mergeCell ref="A1:K1"/>
    <mergeCell ref="A3:A5"/>
    <mergeCell ref="B3:B5"/>
    <mergeCell ref="C3:H3"/>
    <mergeCell ref="I3:I5"/>
    <mergeCell ref="C4:E4"/>
    <mergeCell ref="F4:H4"/>
  </mergeCells>
  <dataValidations count="1">
    <dataValidation allowBlank="1" sqref="B27:B30 B22:B25 B11:B14 B6:B9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3"/>
  <sheetViews>
    <sheetView workbookViewId="0">
      <selection activeCell="D21" sqref="D21"/>
    </sheetView>
  </sheetViews>
  <sheetFormatPr defaultRowHeight="15"/>
  <cols>
    <col min="1" max="1" width="23.5703125" customWidth="1"/>
    <col min="2" max="2" width="18" customWidth="1"/>
    <col min="12" max="12" width="4.85546875" customWidth="1"/>
    <col min="13" max="13" width="5" customWidth="1"/>
    <col min="14" max="14" width="27.28515625" customWidth="1"/>
    <col min="25" max="25" width="5.140625" customWidth="1"/>
    <col min="26" max="26" width="5" customWidth="1"/>
    <col min="27" max="27" width="24.5703125" customWidth="1"/>
  </cols>
  <sheetData>
    <row r="1" spans="1:37" ht="54.75" customHeight="1">
      <c r="A1" s="113" t="s">
        <v>421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N1" s="113" t="s">
        <v>422</v>
      </c>
      <c r="O1" s="113"/>
      <c r="P1" s="113"/>
      <c r="Q1" s="113"/>
      <c r="R1" s="113"/>
      <c r="S1" s="113"/>
      <c r="T1" s="113"/>
      <c r="U1" s="113"/>
      <c r="V1" s="113"/>
      <c r="W1" s="113"/>
      <c r="X1" s="113"/>
      <c r="AA1" s="113" t="s">
        <v>423</v>
      </c>
      <c r="AB1" s="113"/>
      <c r="AC1" s="113"/>
      <c r="AD1" s="113"/>
      <c r="AE1" s="113"/>
      <c r="AF1" s="113"/>
      <c r="AG1" s="113"/>
      <c r="AH1" s="113"/>
      <c r="AI1" s="113"/>
      <c r="AJ1" s="113"/>
      <c r="AK1" s="113"/>
    </row>
    <row r="3" spans="1:37" ht="15.75">
      <c r="A3" s="52" t="s">
        <v>178</v>
      </c>
      <c r="B3" s="52">
        <v>2023</v>
      </c>
      <c r="C3" s="52">
        <v>2024</v>
      </c>
      <c r="D3" s="52">
        <v>2025</v>
      </c>
      <c r="E3" s="52">
        <v>2026</v>
      </c>
      <c r="F3" s="52" t="s">
        <v>183</v>
      </c>
      <c r="G3" s="52" t="s">
        <v>184</v>
      </c>
      <c r="H3" s="52" t="s">
        <v>185</v>
      </c>
      <c r="I3" s="52" t="s">
        <v>186</v>
      </c>
      <c r="J3" s="52" t="s">
        <v>185</v>
      </c>
      <c r="K3" s="52" t="s">
        <v>187</v>
      </c>
      <c r="N3" s="77" t="s">
        <v>178</v>
      </c>
      <c r="O3" s="94">
        <v>2023</v>
      </c>
      <c r="P3" s="94">
        <v>2024</v>
      </c>
      <c r="Q3" s="94">
        <v>2025</v>
      </c>
      <c r="R3" s="94">
        <v>2026</v>
      </c>
      <c r="S3" s="77" t="s">
        <v>183</v>
      </c>
      <c r="T3" s="77" t="s">
        <v>184</v>
      </c>
      <c r="U3" s="77" t="s">
        <v>185</v>
      </c>
      <c r="V3" s="77" t="s">
        <v>186</v>
      </c>
      <c r="W3" s="77" t="s">
        <v>185</v>
      </c>
      <c r="X3" s="77" t="s">
        <v>187</v>
      </c>
      <c r="AA3" s="94" t="s">
        <v>178</v>
      </c>
      <c r="AB3" s="94">
        <v>2023</v>
      </c>
      <c r="AC3" s="94">
        <v>2024</v>
      </c>
      <c r="AD3" s="94">
        <v>2025</v>
      </c>
      <c r="AE3" s="94">
        <v>2026</v>
      </c>
      <c r="AF3" s="94" t="s">
        <v>183</v>
      </c>
      <c r="AG3" s="94" t="s">
        <v>184</v>
      </c>
      <c r="AH3" s="94" t="s">
        <v>185</v>
      </c>
      <c r="AI3" s="94" t="s">
        <v>186</v>
      </c>
      <c r="AJ3" s="94" t="s">
        <v>185</v>
      </c>
      <c r="AK3" s="94" t="s">
        <v>187</v>
      </c>
    </row>
    <row r="4" spans="1:37">
      <c r="A4" s="74" t="s">
        <v>188</v>
      </c>
      <c r="B4" s="70"/>
      <c r="C4" s="70"/>
      <c r="D4" s="70"/>
      <c r="E4" s="70"/>
      <c r="F4" s="70"/>
      <c r="G4" s="70"/>
      <c r="H4" s="70"/>
      <c r="I4" s="70"/>
      <c r="J4" s="70"/>
      <c r="K4" s="70"/>
      <c r="N4" s="74" t="s">
        <v>188</v>
      </c>
      <c r="O4" s="70"/>
      <c r="P4" s="70"/>
      <c r="Q4" s="70"/>
      <c r="R4" s="70"/>
      <c r="S4" s="70"/>
      <c r="T4" s="70"/>
      <c r="U4" s="70"/>
      <c r="V4" s="70"/>
      <c r="W4" s="70"/>
      <c r="X4" s="70"/>
      <c r="AA4" s="74" t="s">
        <v>188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</row>
    <row r="5" spans="1:37">
      <c r="A5" s="74" t="s">
        <v>369</v>
      </c>
      <c r="B5" s="76"/>
      <c r="C5" s="70"/>
      <c r="D5" s="70"/>
      <c r="E5" s="70"/>
      <c r="F5" s="70"/>
      <c r="G5" s="70"/>
      <c r="H5" s="70"/>
      <c r="I5" s="70"/>
      <c r="J5" s="70"/>
      <c r="K5" s="70"/>
      <c r="N5" s="74" t="s">
        <v>369</v>
      </c>
      <c r="O5" s="76"/>
      <c r="P5" s="70"/>
      <c r="Q5" s="70"/>
      <c r="R5" s="70"/>
      <c r="S5" s="70"/>
      <c r="T5" s="70"/>
      <c r="U5" s="70"/>
      <c r="V5" s="70"/>
      <c r="W5" s="70"/>
      <c r="X5" s="70"/>
      <c r="AA5" s="74" t="s">
        <v>369</v>
      </c>
      <c r="AB5" s="76"/>
      <c r="AC5" s="70"/>
      <c r="AD5" s="70"/>
      <c r="AE5" s="70"/>
      <c r="AF5" s="70"/>
      <c r="AG5" s="70"/>
      <c r="AH5" s="70"/>
      <c r="AI5" s="70"/>
      <c r="AJ5" s="70"/>
      <c r="AK5" s="70"/>
    </row>
    <row r="6" spans="1:37" ht="25.5">
      <c r="A6" s="74" t="s">
        <v>370</v>
      </c>
      <c r="B6" s="76"/>
      <c r="C6" s="70"/>
      <c r="D6" s="70"/>
      <c r="E6" s="70"/>
      <c r="F6" s="70"/>
      <c r="G6" s="70"/>
      <c r="H6" s="70"/>
      <c r="I6" s="70"/>
      <c r="J6" s="70"/>
      <c r="K6" s="70"/>
      <c r="N6" s="74" t="s">
        <v>370</v>
      </c>
      <c r="O6" s="76"/>
      <c r="P6" s="70"/>
      <c r="Q6" s="70"/>
      <c r="R6" s="70"/>
      <c r="S6" s="70"/>
      <c r="T6" s="70"/>
      <c r="U6" s="70"/>
      <c r="V6" s="70"/>
      <c r="W6" s="70"/>
      <c r="X6" s="70"/>
      <c r="AA6" s="74" t="s">
        <v>370</v>
      </c>
      <c r="AB6" s="76"/>
      <c r="AC6" s="70"/>
      <c r="AD6" s="70"/>
      <c r="AE6" s="70"/>
      <c r="AF6" s="70"/>
      <c r="AG6" s="70"/>
      <c r="AH6" s="70"/>
      <c r="AI6" s="70"/>
      <c r="AJ6" s="70"/>
      <c r="AK6" s="70"/>
    </row>
    <row r="7" spans="1:37" ht="25.5">
      <c r="A7" s="74" t="s">
        <v>371</v>
      </c>
      <c r="B7" s="76"/>
      <c r="C7" s="70"/>
      <c r="D7" s="70"/>
      <c r="E7" s="70"/>
      <c r="F7" s="70"/>
      <c r="G7" s="70"/>
      <c r="H7" s="70"/>
      <c r="I7" s="70"/>
      <c r="J7" s="70"/>
      <c r="K7" s="70"/>
      <c r="N7" s="74" t="s">
        <v>371</v>
      </c>
      <c r="O7" s="76"/>
      <c r="P7" s="70"/>
      <c r="Q7" s="70"/>
      <c r="R7" s="70"/>
      <c r="S7" s="70"/>
      <c r="T7" s="70"/>
      <c r="U7" s="70"/>
      <c r="V7" s="70"/>
      <c r="W7" s="70"/>
      <c r="X7" s="70"/>
      <c r="AA7" s="74" t="s">
        <v>371</v>
      </c>
      <c r="AB7" s="76"/>
      <c r="AC7" s="70"/>
      <c r="AD7" s="70"/>
      <c r="AE7" s="70"/>
      <c r="AF7" s="70"/>
      <c r="AG7" s="70"/>
      <c r="AH7" s="70"/>
      <c r="AI7" s="70"/>
      <c r="AJ7" s="70"/>
      <c r="AK7" s="70"/>
    </row>
    <row r="8" spans="1:37">
      <c r="A8" s="74" t="s">
        <v>189</v>
      </c>
      <c r="B8" s="76"/>
      <c r="C8" s="70"/>
      <c r="D8" s="70"/>
      <c r="E8" s="70"/>
      <c r="F8" s="70"/>
      <c r="G8" s="70"/>
      <c r="H8" s="70"/>
      <c r="I8" s="70"/>
      <c r="J8" s="70"/>
      <c r="K8" s="70"/>
      <c r="N8" s="74" t="s">
        <v>189</v>
      </c>
      <c r="O8" s="76"/>
      <c r="P8" s="70"/>
      <c r="Q8" s="70"/>
      <c r="R8" s="70"/>
      <c r="S8" s="70"/>
      <c r="T8" s="70"/>
      <c r="U8" s="70"/>
      <c r="V8" s="70"/>
      <c r="W8" s="70"/>
      <c r="X8" s="70"/>
      <c r="AA8" s="74" t="s">
        <v>189</v>
      </c>
      <c r="AB8" s="76"/>
      <c r="AC8" s="70"/>
      <c r="AD8" s="70"/>
      <c r="AE8" s="70"/>
      <c r="AF8" s="70"/>
      <c r="AG8" s="70"/>
      <c r="AH8" s="70"/>
      <c r="AI8" s="70"/>
      <c r="AJ8" s="70"/>
      <c r="AK8" s="70"/>
    </row>
    <row r="9" spans="1:37">
      <c r="A9" s="74" t="s">
        <v>372</v>
      </c>
      <c r="B9" s="76"/>
      <c r="C9" s="70"/>
      <c r="D9" s="70"/>
      <c r="E9" s="70"/>
      <c r="F9" s="70"/>
      <c r="G9" s="70"/>
      <c r="H9" s="70"/>
      <c r="I9" s="70"/>
      <c r="J9" s="70"/>
      <c r="K9" s="70"/>
      <c r="N9" s="74" t="s">
        <v>372</v>
      </c>
      <c r="O9" s="76"/>
      <c r="P9" s="70"/>
      <c r="Q9" s="70"/>
      <c r="R9" s="70"/>
      <c r="S9" s="70"/>
      <c r="T9" s="70"/>
      <c r="U9" s="70"/>
      <c r="V9" s="70"/>
      <c r="W9" s="70"/>
      <c r="X9" s="70"/>
      <c r="AA9" s="74" t="s">
        <v>372</v>
      </c>
      <c r="AB9" s="76"/>
      <c r="AC9" s="70"/>
      <c r="AD9" s="70"/>
      <c r="AE9" s="70"/>
      <c r="AF9" s="70"/>
      <c r="AG9" s="70"/>
      <c r="AH9" s="70"/>
      <c r="AI9" s="70"/>
      <c r="AJ9" s="70"/>
      <c r="AK9" s="70"/>
    </row>
    <row r="10" spans="1:37" ht="25.5">
      <c r="A10" s="74" t="s">
        <v>385</v>
      </c>
      <c r="B10" s="76"/>
      <c r="C10" s="70"/>
      <c r="D10" s="70"/>
      <c r="E10" s="70"/>
      <c r="F10" s="70"/>
      <c r="G10" s="70"/>
      <c r="H10" s="70"/>
      <c r="I10" s="70"/>
      <c r="J10" s="70"/>
      <c r="K10" s="70"/>
      <c r="N10" s="74" t="s">
        <v>385</v>
      </c>
      <c r="O10" s="76"/>
      <c r="P10" s="70"/>
      <c r="Q10" s="70"/>
      <c r="R10" s="70"/>
      <c r="S10" s="70"/>
      <c r="T10" s="70"/>
      <c r="U10" s="70"/>
      <c r="V10" s="70"/>
      <c r="W10" s="70"/>
      <c r="X10" s="70"/>
      <c r="AA10" s="74" t="s">
        <v>385</v>
      </c>
      <c r="AB10" s="76"/>
      <c r="AC10" s="70"/>
      <c r="AD10" s="70"/>
      <c r="AE10" s="70"/>
      <c r="AF10" s="70"/>
      <c r="AG10" s="70"/>
      <c r="AH10" s="70"/>
      <c r="AI10" s="70"/>
      <c r="AJ10" s="70"/>
      <c r="AK10" s="70"/>
    </row>
    <row r="11" spans="1:37">
      <c r="A11" s="74" t="s">
        <v>388</v>
      </c>
      <c r="B11" s="76"/>
      <c r="C11" s="70"/>
      <c r="D11" s="70"/>
      <c r="E11" s="70"/>
      <c r="F11" s="70"/>
      <c r="G11" s="70"/>
      <c r="H11" s="70"/>
      <c r="I11" s="70"/>
      <c r="J11" s="70"/>
      <c r="K11" s="70"/>
      <c r="N11" s="74" t="s">
        <v>388</v>
      </c>
      <c r="O11" s="76"/>
      <c r="P11" s="70"/>
      <c r="Q11" s="70"/>
      <c r="R11" s="70"/>
      <c r="S11" s="70"/>
      <c r="T11" s="70"/>
      <c r="U11" s="70"/>
      <c r="V11" s="70"/>
      <c r="W11" s="70"/>
      <c r="X11" s="70"/>
      <c r="AA11" s="74" t="s">
        <v>388</v>
      </c>
      <c r="AB11" s="76"/>
      <c r="AC11" s="70"/>
      <c r="AD11" s="70"/>
      <c r="AE11" s="70"/>
      <c r="AF11" s="70"/>
      <c r="AG11" s="70"/>
      <c r="AH11" s="70"/>
      <c r="AI11" s="70"/>
      <c r="AJ11" s="70"/>
      <c r="AK11" s="70"/>
    </row>
    <row r="12" spans="1:37">
      <c r="A12" s="74" t="s">
        <v>373</v>
      </c>
      <c r="B12" s="76"/>
      <c r="C12" s="70"/>
      <c r="D12" s="70"/>
      <c r="E12" s="70"/>
      <c r="F12" s="70"/>
      <c r="G12" s="70"/>
      <c r="H12" s="70"/>
      <c r="I12" s="70"/>
      <c r="J12" s="70"/>
      <c r="K12" s="70"/>
      <c r="N12" s="74" t="s">
        <v>373</v>
      </c>
      <c r="O12" s="76"/>
      <c r="P12" s="70"/>
      <c r="Q12" s="70"/>
      <c r="R12" s="70"/>
      <c r="S12" s="70"/>
      <c r="T12" s="70"/>
      <c r="U12" s="70"/>
      <c r="V12" s="70"/>
      <c r="W12" s="70"/>
      <c r="X12" s="70"/>
      <c r="AA12" s="74" t="s">
        <v>373</v>
      </c>
      <c r="AB12" s="76"/>
      <c r="AC12" s="70"/>
      <c r="AD12" s="70"/>
      <c r="AE12" s="70"/>
      <c r="AF12" s="70"/>
      <c r="AG12" s="70"/>
      <c r="AH12" s="70"/>
      <c r="AI12" s="70"/>
      <c r="AJ12" s="70"/>
      <c r="AK12" s="70"/>
    </row>
    <row r="13" spans="1:37">
      <c r="A13" s="74" t="s">
        <v>383</v>
      </c>
      <c r="B13" s="76"/>
      <c r="C13" s="70"/>
      <c r="D13" s="70"/>
      <c r="E13" s="70"/>
      <c r="F13" s="70"/>
      <c r="G13" s="70"/>
      <c r="H13" s="70"/>
      <c r="I13" s="70"/>
      <c r="J13" s="70"/>
      <c r="K13" s="70"/>
      <c r="N13" s="74" t="s">
        <v>383</v>
      </c>
      <c r="O13" s="76"/>
      <c r="P13" s="70"/>
      <c r="Q13" s="70"/>
      <c r="R13" s="70"/>
      <c r="S13" s="70"/>
      <c r="T13" s="70"/>
      <c r="U13" s="70"/>
      <c r="V13" s="70"/>
      <c r="W13" s="70"/>
      <c r="X13" s="70"/>
      <c r="AA13" s="74" t="s">
        <v>383</v>
      </c>
      <c r="AB13" s="76"/>
      <c r="AC13" s="70"/>
      <c r="AD13" s="70"/>
      <c r="AE13" s="70"/>
      <c r="AF13" s="70"/>
      <c r="AG13" s="70"/>
      <c r="AH13" s="70"/>
      <c r="AI13" s="70"/>
      <c r="AJ13" s="70"/>
      <c r="AK13" s="70"/>
    </row>
    <row r="14" spans="1:37" ht="25.5">
      <c r="A14" s="74" t="s">
        <v>384</v>
      </c>
      <c r="B14" s="76"/>
      <c r="C14" s="70"/>
      <c r="D14" s="70"/>
      <c r="E14" s="70"/>
      <c r="F14" s="70"/>
      <c r="G14" s="70"/>
      <c r="H14" s="70"/>
      <c r="I14" s="70"/>
      <c r="J14" s="70"/>
      <c r="K14" s="70"/>
      <c r="N14" s="74" t="s">
        <v>384</v>
      </c>
      <c r="O14" s="76"/>
      <c r="P14" s="70"/>
      <c r="Q14" s="70"/>
      <c r="R14" s="70"/>
      <c r="S14" s="70"/>
      <c r="T14" s="70"/>
      <c r="U14" s="70"/>
      <c r="V14" s="70"/>
      <c r="W14" s="70"/>
      <c r="X14" s="70"/>
      <c r="AA14" s="74" t="s">
        <v>384</v>
      </c>
      <c r="AB14" s="76"/>
      <c r="AC14" s="70"/>
      <c r="AD14" s="70"/>
      <c r="AE14" s="70"/>
      <c r="AF14" s="70"/>
      <c r="AG14" s="70"/>
      <c r="AH14" s="70"/>
      <c r="AI14" s="70"/>
      <c r="AJ14" s="70"/>
      <c r="AK14" s="70"/>
    </row>
    <row r="15" spans="1:37" ht="25.5">
      <c r="A15" s="74" t="s">
        <v>386</v>
      </c>
      <c r="B15" s="76"/>
      <c r="C15" s="70"/>
      <c r="D15" s="70"/>
      <c r="E15" s="70"/>
      <c r="F15" s="70"/>
      <c r="G15" s="70"/>
      <c r="H15" s="70"/>
      <c r="I15" s="70"/>
      <c r="J15" s="70"/>
      <c r="K15" s="70"/>
      <c r="N15" s="74" t="s">
        <v>386</v>
      </c>
      <c r="O15" s="76"/>
      <c r="P15" s="70"/>
      <c r="Q15" s="70"/>
      <c r="R15" s="70"/>
      <c r="S15" s="70"/>
      <c r="T15" s="70"/>
      <c r="U15" s="70"/>
      <c r="V15" s="70"/>
      <c r="W15" s="70"/>
      <c r="X15" s="70"/>
      <c r="AA15" s="74" t="s">
        <v>386</v>
      </c>
      <c r="AB15" s="76"/>
      <c r="AC15" s="70"/>
      <c r="AD15" s="70"/>
      <c r="AE15" s="70"/>
      <c r="AF15" s="70"/>
      <c r="AG15" s="70"/>
      <c r="AH15" s="70"/>
      <c r="AI15" s="70"/>
      <c r="AJ15" s="70"/>
      <c r="AK15" s="70"/>
    </row>
    <row r="16" spans="1:37">
      <c r="A16" s="74" t="s">
        <v>387</v>
      </c>
      <c r="B16" s="76"/>
      <c r="C16" s="70"/>
      <c r="D16" s="70"/>
      <c r="E16" s="70"/>
      <c r="F16" s="70"/>
      <c r="G16" s="70"/>
      <c r="H16" s="70"/>
      <c r="I16" s="70"/>
      <c r="J16" s="70"/>
      <c r="K16" s="70"/>
      <c r="N16" s="74" t="s">
        <v>387</v>
      </c>
      <c r="O16" s="76"/>
      <c r="P16" s="70"/>
      <c r="Q16" s="70"/>
      <c r="R16" s="70"/>
      <c r="S16" s="70"/>
      <c r="T16" s="70"/>
      <c r="U16" s="70"/>
      <c r="V16" s="70"/>
      <c r="W16" s="70"/>
      <c r="X16" s="70"/>
      <c r="AA16" s="74" t="s">
        <v>387</v>
      </c>
      <c r="AB16" s="76"/>
      <c r="AC16" s="70"/>
      <c r="AD16" s="70"/>
      <c r="AE16" s="70"/>
      <c r="AF16" s="70"/>
      <c r="AG16" s="70"/>
      <c r="AH16" s="70"/>
      <c r="AI16" s="70"/>
      <c r="AJ16" s="70"/>
      <c r="AK16" s="70"/>
    </row>
    <row r="17" spans="1:37" ht="36" customHeight="1">
      <c r="A17" s="74" t="s">
        <v>190</v>
      </c>
      <c r="B17" s="76"/>
      <c r="C17" s="70"/>
      <c r="D17" s="70"/>
      <c r="E17" s="70"/>
      <c r="F17" s="70"/>
      <c r="G17" s="70"/>
      <c r="H17" s="70"/>
      <c r="I17" s="70"/>
      <c r="J17" s="70"/>
      <c r="K17" s="70"/>
      <c r="N17" s="74" t="s">
        <v>190</v>
      </c>
      <c r="O17" s="76"/>
      <c r="P17" s="70"/>
      <c r="Q17" s="70"/>
      <c r="R17" s="70"/>
      <c r="S17" s="70"/>
      <c r="T17" s="70"/>
      <c r="U17" s="70"/>
      <c r="V17" s="70"/>
      <c r="W17" s="70"/>
      <c r="X17" s="70"/>
      <c r="AA17" s="74" t="s">
        <v>190</v>
      </c>
      <c r="AB17" s="76"/>
      <c r="AC17" s="70"/>
      <c r="AD17" s="70"/>
      <c r="AE17" s="70"/>
      <c r="AF17" s="70"/>
      <c r="AG17" s="70"/>
      <c r="AH17" s="70"/>
      <c r="AI17" s="70"/>
      <c r="AJ17" s="70"/>
      <c r="AK17" s="70"/>
    </row>
    <row r="18" spans="1:37" ht="25.5" customHeight="1">
      <c r="A18" s="74" t="s">
        <v>191</v>
      </c>
      <c r="B18" s="76"/>
      <c r="C18" s="70"/>
      <c r="D18" s="70"/>
      <c r="E18" s="70"/>
      <c r="F18" s="70"/>
      <c r="G18" s="70"/>
      <c r="H18" s="70"/>
      <c r="I18" s="70"/>
      <c r="J18" s="70"/>
      <c r="K18" s="70"/>
      <c r="N18" s="74" t="s">
        <v>191</v>
      </c>
      <c r="O18" s="76"/>
      <c r="P18" s="70"/>
      <c r="Q18" s="70"/>
      <c r="R18" s="70"/>
      <c r="S18" s="70"/>
      <c r="T18" s="70"/>
      <c r="U18" s="70"/>
      <c r="V18" s="70"/>
      <c r="W18" s="70"/>
      <c r="X18" s="70"/>
      <c r="AA18" s="74" t="s">
        <v>191</v>
      </c>
      <c r="AB18" s="76"/>
      <c r="AC18" s="70"/>
      <c r="AD18" s="70"/>
      <c r="AE18" s="70"/>
      <c r="AF18" s="70"/>
      <c r="AG18" s="70"/>
      <c r="AH18" s="70"/>
      <c r="AI18" s="70"/>
      <c r="AJ18" s="70"/>
      <c r="AK18" s="70"/>
    </row>
    <row r="19" spans="1:37" ht="22.5" customHeight="1">
      <c r="A19" s="74" t="s">
        <v>192</v>
      </c>
      <c r="B19" s="76"/>
      <c r="C19" s="70"/>
      <c r="D19" s="70"/>
      <c r="E19" s="70"/>
      <c r="F19" s="70"/>
      <c r="G19" s="70"/>
      <c r="H19" s="70"/>
      <c r="I19" s="70"/>
      <c r="J19" s="70"/>
      <c r="K19" s="70"/>
      <c r="N19" s="74" t="s">
        <v>192</v>
      </c>
      <c r="O19" s="76"/>
      <c r="P19" s="70"/>
      <c r="Q19" s="70"/>
      <c r="R19" s="70"/>
      <c r="S19" s="70"/>
      <c r="T19" s="70"/>
      <c r="U19" s="70"/>
      <c r="V19" s="70"/>
      <c r="W19" s="70"/>
      <c r="X19" s="70"/>
      <c r="AA19" s="74" t="s">
        <v>192</v>
      </c>
      <c r="AB19" s="76"/>
      <c r="AC19" s="70"/>
      <c r="AD19" s="70"/>
      <c r="AE19" s="70"/>
      <c r="AF19" s="70"/>
      <c r="AG19" s="70"/>
      <c r="AH19" s="70"/>
      <c r="AI19" s="70"/>
      <c r="AJ19" s="70"/>
      <c r="AK19" s="70"/>
    </row>
    <row r="20" spans="1:37">
      <c r="A20" s="74" t="s">
        <v>193</v>
      </c>
      <c r="B20" s="76"/>
      <c r="C20" s="70"/>
      <c r="D20" s="70"/>
      <c r="E20" s="70"/>
      <c r="F20" s="70"/>
      <c r="G20" s="70"/>
      <c r="H20" s="70"/>
      <c r="I20" s="70"/>
      <c r="J20" s="70"/>
      <c r="K20" s="70"/>
      <c r="N20" s="74" t="s">
        <v>193</v>
      </c>
      <c r="O20" s="76"/>
      <c r="P20" s="70"/>
      <c r="Q20" s="70"/>
      <c r="R20" s="70"/>
      <c r="S20" s="70"/>
      <c r="T20" s="70"/>
      <c r="U20" s="70"/>
      <c r="V20" s="70"/>
      <c r="W20" s="70"/>
      <c r="X20" s="70"/>
      <c r="AA20" s="74" t="s">
        <v>193</v>
      </c>
      <c r="AB20" s="76"/>
      <c r="AC20" s="70"/>
      <c r="AD20" s="70"/>
      <c r="AE20" s="70"/>
      <c r="AF20" s="70"/>
      <c r="AG20" s="70"/>
      <c r="AH20" s="70"/>
      <c r="AI20" s="70"/>
      <c r="AJ20" s="70"/>
      <c r="AK20" s="70"/>
    </row>
    <row r="21" spans="1:37">
      <c r="A21" s="74" t="s">
        <v>194</v>
      </c>
      <c r="B21" s="76">
        <f>SUM(B4:B20)</f>
        <v>0</v>
      </c>
      <c r="C21" s="70"/>
      <c r="D21" s="75"/>
      <c r="E21" s="70"/>
      <c r="F21" s="70"/>
      <c r="G21" s="70"/>
      <c r="H21" s="75"/>
      <c r="I21" s="70"/>
      <c r="J21" s="70"/>
      <c r="K21" s="70"/>
      <c r="N21" s="74" t="s">
        <v>194</v>
      </c>
      <c r="O21" s="76"/>
      <c r="P21" s="70"/>
      <c r="Q21" s="75"/>
      <c r="R21" s="70"/>
      <c r="S21" s="70"/>
      <c r="T21" s="70"/>
      <c r="U21" s="75"/>
      <c r="V21" s="70"/>
      <c r="W21" s="70"/>
      <c r="X21" s="70"/>
      <c r="AA21" s="74" t="s">
        <v>194</v>
      </c>
      <c r="AB21" s="76"/>
      <c r="AC21" s="70"/>
      <c r="AD21" s="75"/>
      <c r="AE21" s="70"/>
      <c r="AF21" s="70"/>
      <c r="AG21" s="70"/>
      <c r="AH21" s="75"/>
      <c r="AI21" s="70"/>
      <c r="AJ21" s="70"/>
      <c r="AK21" s="70"/>
    </row>
    <row r="23" spans="1:37">
      <c r="A23" s="47" t="s">
        <v>195</v>
      </c>
      <c r="N23" s="47" t="s">
        <v>195</v>
      </c>
      <c r="AA23" s="47" t="s">
        <v>195</v>
      </c>
    </row>
  </sheetData>
  <mergeCells count="3">
    <mergeCell ref="A1:K1"/>
    <mergeCell ref="N1:X1"/>
    <mergeCell ref="AA1:AK1"/>
  </mergeCells>
  <pageMargins left="0.7" right="0.7" top="0.75" bottom="0.75" header="0.3" footer="0.3"/>
  <pageSetup paperSize="9" scale="3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109</vt:i4>
      </vt:variant>
    </vt:vector>
  </HeadingPairs>
  <TitlesOfParts>
    <vt:vector size="126" baseType="lpstr">
      <vt:lpstr>Приложения 10</vt:lpstr>
      <vt:lpstr>Приложения 11,12</vt:lpstr>
      <vt:lpstr>Приложения 15</vt:lpstr>
      <vt:lpstr>Приложения 16</vt:lpstr>
      <vt:lpstr>Приложения 17</vt:lpstr>
      <vt:lpstr>Приложение 19</vt:lpstr>
      <vt:lpstr>Приложение 20</vt:lpstr>
      <vt:lpstr>Приложение 23</vt:lpstr>
      <vt:lpstr>Приложение41</vt:lpstr>
      <vt:lpstr>Приложение 43</vt:lpstr>
      <vt:lpstr>Приложение44</vt:lpstr>
      <vt:lpstr>Приложение 45</vt:lpstr>
      <vt:lpstr>Приложение 47 2024 год</vt:lpstr>
      <vt:lpstr>Приложение 47 на 2025год</vt:lpstr>
      <vt:lpstr>Приложение 47 на 2026 год</vt:lpstr>
      <vt:lpstr>Приложение 47 на 2027 год</vt:lpstr>
      <vt:lpstr>Приложение 47 на 2028 год</vt:lpstr>
      <vt:lpstr>'Приложения 10'!sub_10189</vt:lpstr>
      <vt:lpstr>'Приложения 10'!sub_10201</vt:lpstr>
      <vt:lpstr>'Приложения 10'!sub_10202</vt:lpstr>
      <vt:lpstr>'Приложения 10'!sub_10203</vt:lpstr>
      <vt:lpstr>'Приложения 10'!sub_10204</vt:lpstr>
      <vt:lpstr>'Приложения 10'!sub_10442</vt:lpstr>
      <vt:lpstr>'Приложения 10'!sub_10443</vt:lpstr>
      <vt:lpstr>'Приложения 10'!sub_104510</vt:lpstr>
      <vt:lpstr>'Приложения 10'!sub_10454</vt:lpstr>
      <vt:lpstr>'Приложения 10'!sub_10455</vt:lpstr>
      <vt:lpstr>'Приложения 10'!sub_10456</vt:lpstr>
      <vt:lpstr>'Приложения 10'!sub_10457</vt:lpstr>
      <vt:lpstr>'Приложения 10'!sub_10458</vt:lpstr>
      <vt:lpstr>'Приложения 10'!sub_10459</vt:lpstr>
      <vt:lpstr>'Приложения 10'!sub_10473</vt:lpstr>
      <vt:lpstr>'Приложения 10'!sub_10474</vt:lpstr>
      <vt:lpstr>'Приложения 10'!sub_10476</vt:lpstr>
      <vt:lpstr>'Приложения 10'!sub_10483</vt:lpstr>
      <vt:lpstr>'Приложения 10'!sub_10484</vt:lpstr>
      <vt:lpstr>'Приложения 10'!sub_10491</vt:lpstr>
      <vt:lpstr>'Приложения 10'!sub_10493</vt:lpstr>
      <vt:lpstr>'Приложения 10'!sub_110114</vt:lpstr>
      <vt:lpstr>'Приложения 10'!sub_110187</vt:lpstr>
      <vt:lpstr>'Приложения 10'!sub_111101</vt:lpstr>
      <vt:lpstr>'Приложения 10'!sub_111110</vt:lpstr>
      <vt:lpstr>'Приложения 10'!sub_11112</vt:lpstr>
      <vt:lpstr>'Приложения 10'!sub_11115</vt:lpstr>
      <vt:lpstr>'Приложения 10'!sub_111210</vt:lpstr>
      <vt:lpstr>'Приложения 10'!sub_111211</vt:lpstr>
      <vt:lpstr>'Приложения 10'!sub_111212</vt:lpstr>
      <vt:lpstr>'Приложения 10'!sub_11122</vt:lpstr>
      <vt:lpstr>'Приложения 10'!sub_11123</vt:lpstr>
      <vt:lpstr>'Приложения 10'!sub_11124</vt:lpstr>
      <vt:lpstr>'Приложения 10'!sub_11125</vt:lpstr>
      <vt:lpstr>'Приложения 10'!sub_11126</vt:lpstr>
      <vt:lpstr>'Приложения 10'!sub_111375</vt:lpstr>
      <vt:lpstr>'Приложения 10'!sub_11172</vt:lpstr>
      <vt:lpstr>'Приложения 10'!sub_11173</vt:lpstr>
      <vt:lpstr>'Приложения 10'!sub_11181</vt:lpstr>
      <vt:lpstr>'Приложения 10'!sub_11194</vt:lpstr>
      <vt:lpstr>'Приложения 10'!sub_113371</vt:lpstr>
      <vt:lpstr>'Приложения 10'!sub_113372</vt:lpstr>
      <vt:lpstr>'Приложения 10'!sub_113373</vt:lpstr>
      <vt:lpstr>'Приложения 10'!sub_113374</vt:lpstr>
      <vt:lpstr>'Приложения 10'!sub_11371</vt:lpstr>
      <vt:lpstr>'Приложения 10'!sub_113710</vt:lpstr>
      <vt:lpstr>'Приложения 10'!sub_11372</vt:lpstr>
      <vt:lpstr>'Приложения 10'!sub_11373</vt:lpstr>
      <vt:lpstr>'Приложения 10'!sub_11374</vt:lpstr>
      <vt:lpstr>'Приложения 10'!sub_11375</vt:lpstr>
      <vt:lpstr>'Приложения 10'!sub_11376</vt:lpstr>
      <vt:lpstr>'Приложения 10'!sub_11377</vt:lpstr>
      <vt:lpstr>'Приложения 10'!sub_11378</vt:lpstr>
      <vt:lpstr>'Приложения 10'!sub_11379</vt:lpstr>
      <vt:lpstr>'Приложения 10'!sub_11391</vt:lpstr>
      <vt:lpstr>'Приложения 10'!sub_11392</vt:lpstr>
      <vt:lpstr>'Приложения 10'!sub_11393</vt:lpstr>
      <vt:lpstr>'Приложения 10'!sub_11394</vt:lpstr>
      <vt:lpstr>'Приложения 10'!sub_11401</vt:lpstr>
      <vt:lpstr>'Приложения 10'!sub_114010</vt:lpstr>
      <vt:lpstr>'Приложения 10'!sub_11402</vt:lpstr>
      <vt:lpstr>'Приложения 10'!sub_11403</vt:lpstr>
      <vt:lpstr>'Приложения 10'!sub_11404</vt:lpstr>
      <vt:lpstr>'Приложения 10'!sub_11405</vt:lpstr>
      <vt:lpstr>'Приложения 10'!sub_11406</vt:lpstr>
      <vt:lpstr>'Приложения 10'!sub_11407</vt:lpstr>
      <vt:lpstr>'Приложения 10'!sub_11408</vt:lpstr>
      <vt:lpstr>'Приложения 10'!sub_11409</vt:lpstr>
      <vt:lpstr>'Приложения 10'!sub_115153</vt:lpstr>
      <vt:lpstr>'Приложения 10'!sub_120127</vt:lpstr>
      <vt:lpstr>'Приложения 10'!sub_120128</vt:lpstr>
      <vt:lpstr>'Приложения 10'!sub_120129</vt:lpstr>
      <vt:lpstr>'Приложения 10'!sub_123231</vt:lpstr>
      <vt:lpstr>'Приложения 10'!sub_123232</vt:lpstr>
      <vt:lpstr>'Приложения 10'!sub_133331</vt:lpstr>
      <vt:lpstr>'Приложения 10'!sub_133333</vt:lpstr>
      <vt:lpstr>'Приложения 10'!sub_134342</vt:lpstr>
      <vt:lpstr>'Приложения 10'!sub_135355</vt:lpstr>
      <vt:lpstr>'Приложения 10'!sub_135356</vt:lpstr>
      <vt:lpstr>'Приложения 10'!sub_140101</vt:lpstr>
      <vt:lpstr>'Приложения 10'!sub_140102</vt:lpstr>
      <vt:lpstr>'Приложения 10'!sub_140103</vt:lpstr>
      <vt:lpstr>'Приложения 10'!sub_140104</vt:lpstr>
      <vt:lpstr>'Приложения 10'!sub_140105</vt:lpstr>
      <vt:lpstr>'Приложения 10'!sub_140106</vt:lpstr>
      <vt:lpstr>'Приложения 10'!sub_14011</vt:lpstr>
      <vt:lpstr>'Приложения 10'!sub_14012</vt:lpstr>
      <vt:lpstr>'Приложения 10'!sub_14013</vt:lpstr>
      <vt:lpstr>'Приложения 10'!sub_14014</vt:lpstr>
      <vt:lpstr>'Приложения 10'!sub_14015</vt:lpstr>
      <vt:lpstr>'Приложения 10'!sub_14016</vt:lpstr>
      <vt:lpstr>'Приложения 10'!sub_140401</vt:lpstr>
      <vt:lpstr>'Приложения 10'!sub_1424220</vt:lpstr>
      <vt:lpstr>'Приложения 10'!sub_143432</vt:lpstr>
      <vt:lpstr>'Приложения 10'!sub_143433</vt:lpstr>
      <vt:lpstr>'Приложения 10'!sub_143434</vt:lpstr>
      <vt:lpstr>'Приложения 10'!sub_143435</vt:lpstr>
      <vt:lpstr>'Приложения 10'!sub_14431</vt:lpstr>
      <vt:lpstr>'Приложения 10'!sub_146461</vt:lpstr>
      <vt:lpstr>'Приложения 10'!sub_147471</vt:lpstr>
      <vt:lpstr>'Приложения 10'!sub_150000</vt:lpstr>
      <vt:lpstr>'Приложения 10'!sub_160161</vt:lpstr>
      <vt:lpstr>'Приложения 10'!sub_160162</vt:lpstr>
      <vt:lpstr>'Приложения 10'!sub_180181</vt:lpstr>
      <vt:lpstr>'Приложения 10'!sub_1810182</vt:lpstr>
      <vt:lpstr>'Приложения 10'!sub_181183</vt:lpstr>
      <vt:lpstr>'Приложения 10'!sub_181184</vt:lpstr>
      <vt:lpstr>'Приложения 10'!sub_181185</vt:lpstr>
      <vt:lpstr>'Приложения 10'!sub_18188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2024-07-01T11:01:19Z</dcterms:modified>
</cp:coreProperties>
</file>